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dmetzger\Documents\EDU Website\XLS\"/>
    </mc:Choice>
  </mc:AlternateContent>
  <workbookProtection workbookAlgorithmName="SHA-512" workbookHashValue="qWDBDejz2TZjJUMoilLn9tBQXKPiAArxJ3wuzgjQQXy8PR8+ptH9e4Yo4b7qBswN4mS+CF/MGnx3Mocf52MLuA==" workbookSaltValue="K9D90bujhx7MGnIYeYCVdQ==" workbookSpinCount="100000" lockStructure="1"/>
  <bookViews>
    <workbookView xWindow="-96" yWindow="-96" windowWidth="23232" windowHeight="12552"/>
  </bookViews>
  <sheets>
    <sheet name="directives" sheetId="3" r:id="rId1"/>
    <sheet name="BolusCalc" sheetId="2" r:id="rId2"/>
    <sheet name="Variables" sheetId="4" state="hidden" r:id="rId3"/>
  </sheets>
  <definedNames>
    <definedName name="bedtime">IF(ISNUMBER(BolusCalc!$E$4),Variables!$G$1:INDEX(Variables!$G:$G,MATCH("",Variables!$G:$G,-1)-1),"")</definedName>
    <definedName name="breakfast">IF(ISNUMBER(BolusCalc!$B$4),Variables!$A$1:INDEX(Variables!$A:$A,MATCH("",Variables!$A:$A,-1)-1),"")</definedName>
    <definedName name="dinner">IF(ISNUMBER(BolusCalc!$D$4),Variables!$E$1:INDEX(Variables!$E:$E,MATCH("",Variables!$E:$E,-1)-1),"")</definedName>
    <definedName name="lunch">IF(ISNUMBER(BolusCalc!$C$4),Variables!$C$1:INDEX(Variables!$C:$C,MATCH("",Variables!$C:$C,-1)-1),"")</definedName>
    <definedName name="_xlnm.Print_Area" localSheetId="1">BolusCalc!$A$1:$Q$83</definedName>
    <definedName name="_xlnm.Print_Area" localSheetId="0">directives!$A$1:$A$9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2" l="1"/>
  <c r="C46" i="2"/>
  <c r="D46" i="2"/>
  <c r="E46" i="2"/>
  <c r="B47" i="2"/>
  <c r="C47" i="2"/>
  <c r="D47" i="2"/>
  <c r="E47" i="2"/>
  <c r="B48" i="2"/>
  <c r="C48" i="2"/>
  <c r="D48" i="2"/>
  <c r="E48" i="2"/>
  <c r="B43" i="2" l="1"/>
  <c r="B1" i="4" l="1"/>
  <c r="B2" i="4"/>
  <c r="B3" i="4"/>
  <c r="B4" i="4"/>
  <c r="B5" i="4"/>
  <c r="B6" i="4"/>
  <c r="B7" i="4"/>
  <c r="B8" i="4"/>
  <c r="B9" i="4"/>
  <c r="B10" i="4"/>
  <c r="B11" i="4"/>
  <c r="F11" i="4" l="1"/>
  <c r="F10" i="4"/>
  <c r="F9" i="4"/>
  <c r="F8" i="4"/>
  <c r="F7" i="4"/>
  <c r="F6" i="4"/>
  <c r="F5" i="4"/>
  <c r="F4" i="4"/>
  <c r="F3" i="4"/>
  <c r="F2" i="4"/>
  <c r="F1" i="4"/>
  <c r="D11" i="4"/>
  <c r="D10" i="4"/>
  <c r="D9" i="4"/>
  <c r="D8" i="4"/>
  <c r="D7" i="4"/>
  <c r="D6" i="4"/>
  <c r="D5" i="4"/>
  <c r="D4" i="4"/>
  <c r="D3" i="4"/>
  <c r="D2" i="4"/>
  <c r="D1" i="4"/>
  <c r="H2" i="4"/>
  <c r="H3" i="4"/>
  <c r="H4" i="4"/>
  <c r="H5" i="4"/>
  <c r="H6" i="4"/>
  <c r="H7" i="4"/>
  <c r="H8" i="4"/>
  <c r="H9" i="4"/>
  <c r="H10" i="4"/>
  <c r="H11" i="4"/>
  <c r="H1" i="4"/>
  <c r="R67" i="2"/>
  <c r="R50" i="2"/>
  <c r="R25" i="2"/>
  <c r="R33" i="2" s="1"/>
  <c r="R8" i="2"/>
  <c r="R12" i="2" s="1"/>
  <c r="S12" i="2" s="1"/>
  <c r="B8" i="2"/>
  <c r="B67" i="2"/>
  <c r="I25" i="2"/>
  <c r="E50" i="2"/>
  <c r="O43" i="2"/>
  <c r="O1" i="2"/>
  <c r="E67" i="2"/>
  <c r="P50" i="2"/>
  <c r="Q67" i="2"/>
  <c r="N67" i="2"/>
  <c r="H67" i="2"/>
  <c r="G67" i="2"/>
  <c r="K50" i="2"/>
  <c r="O8" i="2"/>
  <c r="K67" i="2"/>
  <c r="M67" i="2"/>
  <c r="J67" i="2"/>
  <c r="P67" i="2"/>
  <c r="L67" i="2"/>
  <c r="C67" i="2"/>
  <c r="O67" i="2"/>
  <c r="F67" i="2"/>
  <c r="D67" i="2"/>
  <c r="I67" i="2"/>
  <c r="Q50" i="2"/>
  <c r="M50" i="2"/>
  <c r="D50" i="2"/>
  <c r="N50" i="2"/>
  <c r="I50" i="2"/>
  <c r="F50" i="2"/>
  <c r="J50" i="2"/>
  <c r="H50" i="2"/>
  <c r="G50" i="2"/>
  <c r="L50" i="2"/>
  <c r="B50" i="2"/>
  <c r="C50" i="2"/>
  <c r="C8" i="2"/>
  <c r="G4" i="4" l="1"/>
  <c r="G5" i="4"/>
  <c r="G6" i="4"/>
  <c r="G9" i="4"/>
  <c r="G10" i="4"/>
  <c r="G3" i="4"/>
  <c r="G2" i="4"/>
  <c r="G7" i="4"/>
  <c r="G11" i="4"/>
  <c r="G8" i="4"/>
  <c r="E9" i="4"/>
  <c r="E5" i="4"/>
  <c r="E10" i="4"/>
  <c r="E4" i="4"/>
  <c r="E7" i="4"/>
  <c r="E3" i="4"/>
  <c r="E11" i="4"/>
  <c r="E6" i="4"/>
  <c r="E2" i="4"/>
  <c r="E8" i="4"/>
  <c r="G1" i="4"/>
  <c r="E1" i="4"/>
  <c r="R69" i="2"/>
  <c r="S69" i="2" s="1"/>
  <c r="R73" i="2"/>
  <c r="S73" i="2" s="1"/>
  <c r="R70" i="2"/>
  <c r="S70" i="2" s="1"/>
  <c r="R74" i="2"/>
  <c r="S74" i="2" s="1"/>
  <c r="R78" i="2"/>
  <c r="S78" i="2" s="1"/>
  <c r="R82" i="2"/>
  <c r="S82" i="2" s="1"/>
  <c r="R71" i="2"/>
  <c r="S71" i="2" s="1"/>
  <c r="R75" i="2"/>
  <c r="S75" i="2" s="1"/>
  <c r="R79" i="2"/>
  <c r="S79" i="2" s="1"/>
  <c r="R83" i="2"/>
  <c r="S83" i="2" s="1"/>
  <c r="R72" i="2"/>
  <c r="S72" i="2" s="1"/>
  <c r="R76" i="2"/>
  <c r="S76" i="2" s="1"/>
  <c r="R80" i="2"/>
  <c r="S80" i="2" s="1"/>
  <c r="R68" i="2"/>
  <c r="S68" i="2" s="1"/>
  <c r="R77" i="2"/>
  <c r="S77" i="2" s="1"/>
  <c r="R81" i="2"/>
  <c r="S81" i="2" s="1"/>
  <c r="B83" i="2" s="1"/>
  <c r="R52" i="2"/>
  <c r="S52" i="2" s="1"/>
  <c r="R56" i="2"/>
  <c r="S56" i="2" s="1"/>
  <c r="R64" i="2"/>
  <c r="S64" i="2" s="1"/>
  <c r="R53" i="2"/>
  <c r="S53" i="2" s="1"/>
  <c r="R57" i="2"/>
  <c r="S57" i="2" s="1"/>
  <c r="R61" i="2"/>
  <c r="S61" i="2" s="1"/>
  <c r="R65" i="2"/>
  <c r="S65" i="2" s="1"/>
  <c r="R54" i="2"/>
  <c r="S54" i="2" s="1"/>
  <c r="R58" i="2"/>
  <c r="S58" i="2" s="1"/>
  <c r="R62" i="2"/>
  <c r="S62" i="2" s="1"/>
  <c r="B64" i="2" s="1"/>
  <c r="R66" i="2"/>
  <c r="S66" i="2" s="1"/>
  <c r="R55" i="2"/>
  <c r="S55" i="2" s="1"/>
  <c r="R59" i="2"/>
  <c r="S59" i="2" s="1"/>
  <c r="R63" i="2"/>
  <c r="S63" i="2" s="1"/>
  <c r="R51" i="2"/>
  <c r="S51" i="2" s="1"/>
  <c r="R60" i="2"/>
  <c r="S60" i="2" s="1"/>
  <c r="R29" i="2"/>
  <c r="S29" i="2" s="1"/>
  <c r="R32" i="2"/>
  <c r="S32" i="2" s="1"/>
  <c r="R9" i="2"/>
  <c r="S9" i="2" s="1"/>
  <c r="R31" i="2"/>
  <c r="S31" i="2" s="1"/>
  <c r="R23" i="2"/>
  <c r="S23" i="2" s="1"/>
  <c r="R19" i="2"/>
  <c r="S19" i="2" s="1"/>
  <c r="R24" i="2"/>
  <c r="S24" i="2" s="1"/>
  <c r="R20" i="2"/>
  <c r="S20" i="2" s="1"/>
  <c r="R13" i="2"/>
  <c r="S13" i="2" s="1"/>
  <c r="R27" i="2"/>
  <c r="S27" i="2" s="1"/>
  <c r="R34" i="2"/>
  <c r="S34" i="2" s="1"/>
  <c r="R37" i="2"/>
  <c r="S37" i="2" s="1"/>
  <c r="R36" i="2"/>
  <c r="S36" i="2" s="1"/>
  <c r="R35" i="2"/>
  <c r="S35" i="2" s="1"/>
  <c r="R28" i="2"/>
  <c r="S28" i="2" s="1"/>
  <c r="R26" i="2"/>
  <c r="S26" i="2" s="1"/>
  <c r="R41" i="2"/>
  <c r="S41" i="2" s="1"/>
  <c r="R40" i="2"/>
  <c r="S40" i="2" s="1"/>
  <c r="R38" i="2"/>
  <c r="S38" i="2" s="1"/>
  <c r="R30" i="2"/>
  <c r="S30" i="2" s="1"/>
  <c r="B32" i="2" s="1"/>
  <c r="R18" i="2"/>
  <c r="S18" i="2" s="1"/>
  <c r="R16" i="2"/>
  <c r="S16" i="2" s="1"/>
  <c r="R14" i="2"/>
  <c r="S14" i="2" s="1"/>
  <c r="R17" i="2"/>
  <c r="S17" i="2" s="1"/>
  <c r="R11" i="2"/>
  <c r="S11" i="2" s="1"/>
  <c r="B13" i="2" s="1"/>
  <c r="R10" i="2"/>
  <c r="S10" i="2" s="1"/>
  <c r="R21" i="2"/>
  <c r="S21" i="2" s="1"/>
  <c r="R15" i="2"/>
  <c r="S15" i="2" s="1"/>
  <c r="B17" i="2" s="1"/>
  <c r="S33" i="2"/>
  <c r="R39" i="2"/>
  <c r="S39" i="2" s="1"/>
  <c r="E25" i="2"/>
  <c r="N25" i="2"/>
  <c r="L25" i="2"/>
  <c r="C25" i="2"/>
  <c r="M25" i="2"/>
  <c r="K25" i="2"/>
  <c r="D25" i="2"/>
  <c r="Q25" i="2"/>
  <c r="O25" i="2"/>
  <c r="R22" i="2"/>
  <c r="S22" i="2" s="1"/>
  <c r="J25" i="2"/>
  <c r="P25" i="2"/>
  <c r="G25" i="2"/>
  <c r="H25" i="2"/>
  <c r="B25" i="2"/>
  <c r="L8" i="2"/>
  <c r="M8" i="2"/>
  <c r="F8" i="2"/>
  <c r="D8" i="2"/>
  <c r="J8" i="2"/>
  <c r="K8" i="2"/>
  <c r="E8" i="2"/>
  <c r="Q8" i="2"/>
  <c r="N8" i="2"/>
  <c r="P8" i="2"/>
  <c r="G8" i="2"/>
  <c r="I8" i="2"/>
  <c r="H8" i="2"/>
  <c r="F25" i="2"/>
  <c r="O50" i="2"/>
  <c r="B81" i="2" l="1"/>
  <c r="B79" i="2"/>
  <c r="B72" i="2"/>
  <c r="B62" i="2"/>
  <c r="B75" i="2"/>
  <c r="B36" i="2"/>
  <c r="B60" i="2"/>
  <c r="B66" i="2"/>
  <c r="B23" i="2"/>
  <c r="B20" i="2"/>
  <c r="B15" i="2"/>
  <c r="B40" i="2"/>
  <c r="B24" i="2"/>
  <c r="B54" i="2"/>
  <c r="B12" i="2"/>
  <c r="B41" i="2"/>
  <c r="B35" i="2"/>
  <c r="B33" i="2"/>
  <c r="B11" i="2"/>
  <c r="B74" i="2"/>
  <c r="B71" i="2"/>
  <c r="B82" i="2"/>
  <c r="B76" i="2"/>
  <c r="B65" i="2"/>
  <c r="B61" i="2"/>
  <c r="B57" i="2"/>
  <c r="B55" i="2"/>
  <c r="B31" i="2"/>
  <c r="B38" i="2"/>
  <c r="B19" i="2"/>
  <c r="B27" i="2"/>
  <c r="B28" i="2"/>
  <c r="B22" i="2"/>
  <c r="B56" i="2"/>
  <c r="B77" i="2"/>
  <c r="B30" i="2"/>
  <c r="B53" i="2"/>
  <c r="B52" i="2"/>
  <c r="B73" i="2"/>
  <c r="B16" i="2"/>
  <c r="B18" i="2"/>
  <c r="B37" i="2"/>
  <c r="B21" i="2"/>
  <c r="B63" i="2"/>
  <c r="B70" i="2"/>
  <c r="B69" i="2"/>
  <c r="B59" i="2"/>
  <c r="B80" i="2"/>
  <c r="B39" i="2"/>
  <c r="B78" i="2"/>
  <c r="B10" i="2"/>
  <c r="B29" i="2"/>
  <c r="B34" i="2"/>
  <c r="B58" i="2"/>
  <c r="B14" i="2"/>
  <c r="C7" i="4"/>
  <c r="C4" i="4"/>
  <c r="C8" i="4"/>
  <c r="C9" i="4"/>
  <c r="C10" i="4"/>
  <c r="C2" i="4"/>
  <c r="C3" i="4"/>
  <c r="C11" i="4"/>
  <c r="C6" i="4"/>
  <c r="C5" i="4"/>
  <c r="A5" i="4"/>
  <c r="A2" i="4"/>
  <c r="A6" i="4"/>
  <c r="A7" i="4"/>
  <c r="A11" i="4"/>
  <c r="A8" i="4"/>
  <c r="A9" i="4"/>
  <c r="A10" i="4"/>
  <c r="A4" i="4"/>
  <c r="A3" i="4"/>
  <c r="C1" i="4"/>
  <c r="A1" i="4"/>
  <c r="E13" i="4"/>
  <c r="G13" i="4"/>
  <c r="H68" i="2" l="1"/>
  <c r="P68" i="2"/>
  <c r="Q68" i="2"/>
  <c r="K68" i="2"/>
  <c r="M68" i="2"/>
  <c r="G68" i="2"/>
  <c r="I68" i="2"/>
  <c r="J68" i="2"/>
  <c r="F68" i="2"/>
  <c r="O68" i="2"/>
  <c r="L68" i="2"/>
  <c r="E68" i="2"/>
  <c r="N68" i="2"/>
  <c r="A13" i="4"/>
  <c r="A14" i="4" s="1"/>
  <c r="E49" i="2"/>
  <c r="D68" i="2"/>
  <c r="G51" i="2"/>
  <c r="K51" i="2"/>
  <c r="O51" i="2"/>
  <c r="L51" i="2"/>
  <c r="E51" i="2"/>
  <c r="I51" i="2"/>
  <c r="M51" i="2"/>
  <c r="Q51" i="2"/>
  <c r="F51" i="2"/>
  <c r="J51" i="2"/>
  <c r="N51" i="2"/>
  <c r="D51" i="2"/>
  <c r="H51" i="2"/>
  <c r="P51" i="2"/>
  <c r="D49" i="2"/>
  <c r="C13" i="4"/>
  <c r="E14" i="4"/>
  <c r="G14" i="4"/>
  <c r="C68" i="2" s="1"/>
  <c r="C69" i="2" s="1"/>
  <c r="C70" i="2" s="1"/>
  <c r="C71" i="2" s="1"/>
  <c r="C72" i="2" s="1"/>
  <c r="C73" i="2" s="1"/>
  <c r="C74" i="2" s="1"/>
  <c r="C75" i="2" s="1"/>
  <c r="C76" i="2" s="1"/>
  <c r="C77" i="2" s="1"/>
  <c r="C78" i="2" s="1"/>
  <c r="C79" i="2" s="1"/>
  <c r="C80" i="2" s="1"/>
  <c r="C81" i="2" s="1"/>
  <c r="C82" i="2" s="1"/>
  <c r="C83" i="2" s="1"/>
  <c r="N69" i="2" l="1"/>
  <c r="N70" i="2" s="1"/>
  <c r="N71" i="2" s="1"/>
  <c r="N72" i="2" s="1"/>
  <c r="N73" i="2" s="1"/>
  <c r="N74" i="2" s="1"/>
  <c r="N75" i="2" s="1"/>
  <c r="N76" i="2" s="1"/>
  <c r="N77" i="2" s="1"/>
  <c r="N78" i="2" s="1"/>
  <c r="N79" i="2" s="1"/>
  <c r="N80" i="2" s="1"/>
  <c r="N81" i="2" s="1"/>
  <c r="N82" i="2" s="1"/>
  <c r="N83" i="2" s="1"/>
  <c r="H69" i="2"/>
  <c r="H70" i="2" s="1"/>
  <c r="H71" i="2" s="1"/>
  <c r="H72" i="2" s="1"/>
  <c r="H73" i="2" s="1"/>
  <c r="H74" i="2" s="1"/>
  <c r="H75" i="2" s="1"/>
  <c r="H76" i="2" s="1"/>
  <c r="H77" i="2" s="1"/>
  <c r="H78" i="2" s="1"/>
  <c r="H79" i="2" s="1"/>
  <c r="H80" i="2" s="1"/>
  <c r="H81" i="2" s="1"/>
  <c r="H82" i="2" s="1"/>
  <c r="H83" i="2" s="1"/>
  <c r="M69" i="2"/>
  <c r="M70" i="2" s="1"/>
  <c r="M71" i="2" s="1"/>
  <c r="M72" i="2" s="1"/>
  <c r="M73" i="2" s="1"/>
  <c r="M74" i="2" s="1"/>
  <c r="M75" i="2" s="1"/>
  <c r="M76" i="2" s="1"/>
  <c r="M77" i="2" s="1"/>
  <c r="M78" i="2" s="1"/>
  <c r="M79" i="2" s="1"/>
  <c r="M80" i="2" s="1"/>
  <c r="M81" i="2" s="1"/>
  <c r="M82" i="2" s="1"/>
  <c r="M83" i="2" s="1"/>
  <c r="K69" i="2"/>
  <c r="K70" i="2" s="1"/>
  <c r="K71" i="2" s="1"/>
  <c r="K72" i="2" s="1"/>
  <c r="K73" i="2" s="1"/>
  <c r="K74" i="2" s="1"/>
  <c r="K75" i="2" s="1"/>
  <c r="K76" i="2" s="1"/>
  <c r="K77" i="2" s="1"/>
  <c r="K78" i="2" s="1"/>
  <c r="K79" i="2" s="1"/>
  <c r="K80" i="2" s="1"/>
  <c r="K81" i="2" s="1"/>
  <c r="K82" i="2" s="1"/>
  <c r="K83" i="2" s="1"/>
  <c r="I69" i="2"/>
  <c r="I70" i="2" s="1"/>
  <c r="I71" i="2" s="1"/>
  <c r="I72" i="2" s="1"/>
  <c r="I73" i="2" s="1"/>
  <c r="I74" i="2" s="1"/>
  <c r="I75" i="2" s="1"/>
  <c r="I76" i="2" s="1"/>
  <c r="I77" i="2" s="1"/>
  <c r="I78" i="2" s="1"/>
  <c r="I79" i="2" s="1"/>
  <c r="I80" i="2" s="1"/>
  <c r="I81" i="2" s="1"/>
  <c r="I82" i="2" s="1"/>
  <c r="I83" i="2" s="1"/>
  <c r="G69" i="2"/>
  <c r="G70" i="2" s="1"/>
  <c r="G71" i="2" s="1"/>
  <c r="G72" i="2" s="1"/>
  <c r="G73" i="2" s="1"/>
  <c r="G74" i="2" s="1"/>
  <c r="G75" i="2" s="1"/>
  <c r="G76" i="2" s="1"/>
  <c r="G77" i="2" s="1"/>
  <c r="G78" i="2" s="1"/>
  <c r="G79" i="2" s="1"/>
  <c r="G80" i="2" s="1"/>
  <c r="G81" i="2" s="1"/>
  <c r="G82" i="2" s="1"/>
  <c r="G83" i="2" s="1"/>
  <c r="F69" i="2"/>
  <c r="F70" i="2" s="1"/>
  <c r="F71" i="2" s="1"/>
  <c r="F72" i="2" s="1"/>
  <c r="F73" i="2" s="1"/>
  <c r="F74" i="2" s="1"/>
  <c r="F75" i="2" s="1"/>
  <c r="F76" i="2" s="1"/>
  <c r="F77" i="2" s="1"/>
  <c r="F78" i="2" s="1"/>
  <c r="F79" i="2" s="1"/>
  <c r="F80" i="2" s="1"/>
  <c r="F81" i="2" s="1"/>
  <c r="F82" i="2" s="1"/>
  <c r="F83" i="2" s="1"/>
  <c r="P69" i="2"/>
  <c r="P70" i="2" s="1"/>
  <c r="P71" i="2" s="1"/>
  <c r="P72" i="2" s="1"/>
  <c r="P73" i="2" s="1"/>
  <c r="P74" i="2" s="1"/>
  <c r="P75" i="2" s="1"/>
  <c r="P76" i="2" s="1"/>
  <c r="P77" i="2" s="1"/>
  <c r="P78" i="2" s="1"/>
  <c r="P79" i="2" s="1"/>
  <c r="P80" i="2" s="1"/>
  <c r="P81" i="2" s="1"/>
  <c r="P82" i="2" s="1"/>
  <c r="P83" i="2" s="1"/>
  <c r="Q69" i="2"/>
  <c r="Q70" i="2" s="1"/>
  <c r="Q71" i="2" s="1"/>
  <c r="Q72" i="2" s="1"/>
  <c r="Q73" i="2" s="1"/>
  <c r="Q74" i="2" s="1"/>
  <c r="Q75" i="2" s="1"/>
  <c r="Q76" i="2" s="1"/>
  <c r="Q77" i="2" s="1"/>
  <c r="Q78" i="2" s="1"/>
  <c r="Q79" i="2" s="1"/>
  <c r="Q80" i="2" s="1"/>
  <c r="Q81" i="2" s="1"/>
  <c r="Q82" i="2" s="1"/>
  <c r="Q83" i="2" s="1"/>
  <c r="E69" i="2"/>
  <c r="E70" i="2" s="1"/>
  <c r="E71" i="2" s="1"/>
  <c r="E72" i="2" s="1"/>
  <c r="E73" i="2" s="1"/>
  <c r="E74" i="2" s="1"/>
  <c r="E75" i="2" s="1"/>
  <c r="E76" i="2" s="1"/>
  <c r="E77" i="2" s="1"/>
  <c r="E78" i="2" s="1"/>
  <c r="E79" i="2" s="1"/>
  <c r="E80" i="2" s="1"/>
  <c r="E81" i="2" s="1"/>
  <c r="E82" i="2" s="1"/>
  <c r="E83" i="2" s="1"/>
  <c r="J69" i="2"/>
  <c r="J70" i="2" s="1"/>
  <c r="J71" i="2" s="1"/>
  <c r="J72" i="2" s="1"/>
  <c r="J73" i="2" s="1"/>
  <c r="J74" i="2" s="1"/>
  <c r="J75" i="2" s="1"/>
  <c r="J76" i="2" s="1"/>
  <c r="J77" i="2" s="1"/>
  <c r="J78" i="2" s="1"/>
  <c r="J79" i="2" s="1"/>
  <c r="J80" i="2" s="1"/>
  <c r="J81" i="2" s="1"/>
  <c r="J82" i="2" s="1"/>
  <c r="J83" i="2" s="1"/>
  <c r="D69" i="2"/>
  <c r="D70" i="2" s="1"/>
  <c r="D71" i="2" s="1"/>
  <c r="D72" i="2" s="1"/>
  <c r="D73" i="2" s="1"/>
  <c r="D74" i="2" s="1"/>
  <c r="D75" i="2" s="1"/>
  <c r="D76" i="2" s="1"/>
  <c r="D77" i="2" s="1"/>
  <c r="D78" i="2" s="1"/>
  <c r="D79" i="2" s="1"/>
  <c r="D80" i="2" s="1"/>
  <c r="D81" i="2" s="1"/>
  <c r="D82" i="2" s="1"/>
  <c r="D83" i="2" s="1"/>
  <c r="L69" i="2"/>
  <c r="L70" i="2" s="1"/>
  <c r="L71" i="2" s="1"/>
  <c r="L72" i="2" s="1"/>
  <c r="L73" i="2" s="1"/>
  <c r="L74" i="2" s="1"/>
  <c r="L75" i="2" s="1"/>
  <c r="L76" i="2" s="1"/>
  <c r="L77" i="2" s="1"/>
  <c r="L78" i="2" s="1"/>
  <c r="L79" i="2" s="1"/>
  <c r="L80" i="2" s="1"/>
  <c r="L81" i="2" s="1"/>
  <c r="L82" i="2" s="1"/>
  <c r="L83" i="2" s="1"/>
  <c r="O69" i="2"/>
  <c r="O70" i="2" s="1"/>
  <c r="O71" i="2" s="1"/>
  <c r="O72" i="2" s="1"/>
  <c r="O73" i="2" s="1"/>
  <c r="O74" i="2" s="1"/>
  <c r="O75" i="2" s="1"/>
  <c r="O76" i="2" s="1"/>
  <c r="O77" i="2" s="1"/>
  <c r="O78" i="2" s="1"/>
  <c r="O79" i="2" s="1"/>
  <c r="O80" i="2" s="1"/>
  <c r="O81" i="2" s="1"/>
  <c r="O82" i="2" s="1"/>
  <c r="O83" i="2" s="1"/>
  <c r="N52" i="2"/>
  <c r="N53" i="2" s="1"/>
  <c r="N54" i="2" s="1"/>
  <c r="N55" i="2" s="1"/>
  <c r="N56" i="2" s="1"/>
  <c r="N57" i="2" s="1"/>
  <c r="N58" i="2" s="1"/>
  <c r="N59" i="2" s="1"/>
  <c r="N60" i="2" s="1"/>
  <c r="N61" i="2" s="1"/>
  <c r="N62" i="2" s="1"/>
  <c r="N63" i="2" s="1"/>
  <c r="N64" i="2" s="1"/>
  <c r="N65" i="2" s="1"/>
  <c r="N66" i="2" s="1"/>
  <c r="P52" i="2"/>
  <c r="P53" i="2" s="1"/>
  <c r="P54" i="2" s="1"/>
  <c r="P55" i="2" s="1"/>
  <c r="P56" i="2" s="1"/>
  <c r="P57" i="2" s="1"/>
  <c r="P58" i="2" s="1"/>
  <c r="P59" i="2" s="1"/>
  <c r="P60" i="2" s="1"/>
  <c r="P61" i="2" s="1"/>
  <c r="P62" i="2" s="1"/>
  <c r="P63" i="2" s="1"/>
  <c r="P64" i="2" s="1"/>
  <c r="P65" i="2" s="1"/>
  <c r="P66" i="2" s="1"/>
  <c r="I52" i="2"/>
  <c r="I53" i="2" s="1"/>
  <c r="I54" i="2" s="1"/>
  <c r="I55" i="2" s="1"/>
  <c r="I56" i="2" s="1"/>
  <c r="I57" i="2" s="1"/>
  <c r="I58" i="2" s="1"/>
  <c r="I59" i="2" s="1"/>
  <c r="I60" i="2" s="1"/>
  <c r="I61" i="2" s="1"/>
  <c r="I62" i="2" s="1"/>
  <c r="I63" i="2" s="1"/>
  <c r="I64" i="2" s="1"/>
  <c r="I65" i="2" s="1"/>
  <c r="I66" i="2" s="1"/>
  <c r="D52" i="2"/>
  <c r="D53" i="2" s="1"/>
  <c r="D54" i="2" s="1"/>
  <c r="D55" i="2" s="1"/>
  <c r="D56" i="2" s="1"/>
  <c r="D57" i="2" s="1"/>
  <c r="D58" i="2" s="1"/>
  <c r="D59" i="2" s="1"/>
  <c r="D60" i="2" s="1"/>
  <c r="D61" i="2" s="1"/>
  <c r="D62" i="2" s="1"/>
  <c r="D63" i="2" s="1"/>
  <c r="D64" i="2" s="1"/>
  <c r="D65" i="2" s="1"/>
  <c r="D66" i="2" s="1"/>
  <c r="L52" i="2"/>
  <c r="L53" i="2" s="1"/>
  <c r="L54" i="2" s="1"/>
  <c r="L55" i="2" s="1"/>
  <c r="L56" i="2" s="1"/>
  <c r="L57" i="2" s="1"/>
  <c r="L58" i="2" s="1"/>
  <c r="L59" i="2" s="1"/>
  <c r="L60" i="2" s="1"/>
  <c r="L61" i="2" s="1"/>
  <c r="L62" i="2" s="1"/>
  <c r="L63" i="2" s="1"/>
  <c r="L64" i="2" s="1"/>
  <c r="L65" i="2" s="1"/>
  <c r="L66" i="2" s="1"/>
  <c r="O52" i="2"/>
  <c r="O53" i="2" s="1"/>
  <c r="O54" i="2" s="1"/>
  <c r="O55" i="2" s="1"/>
  <c r="O56" i="2" s="1"/>
  <c r="O57" i="2" s="1"/>
  <c r="O58" i="2" s="1"/>
  <c r="O59" i="2" s="1"/>
  <c r="O60" i="2" s="1"/>
  <c r="O61" i="2" s="1"/>
  <c r="O62" i="2" s="1"/>
  <c r="O63" i="2" s="1"/>
  <c r="O64" i="2" s="1"/>
  <c r="O65" i="2" s="1"/>
  <c r="O66" i="2" s="1"/>
  <c r="J52" i="2"/>
  <c r="J53" i="2" s="1"/>
  <c r="J54" i="2" s="1"/>
  <c r="J55" i="2" s="1"/>
  <c r="J56" i="2" s="1"/>
  <c r="J57" i="2" s="1"/>
  <c r="J58" i="2" s="1"/>
  <c r="J59" i="2" s="1"/>
  <c r="J60" i="2" s="1"/>
  <c r="J61" i="2" s="1"/>
  <c r="J62" i="2" s="1"/>
  <c r="J63" i="2" s="1"/>
  <c r="J64" i="2" s="1"/>
  <c r="J65" i="2" s="1"/>
  <c r="J66" i="2" s="1"/>
  <c r="K52" i="2"/>
  <c r="K53" i="2" s="1"/>
  <c r="K54" i="2" s="1"/>
  <c r="K55" i="2" s="1"/>
  <c r="K56" i="2" s="1"/>
  <c r="K57" i="2" s="1"/>
  <c r="K58" i="2" s="1"/>
  <c r="K59" i="2" s="1"/>
  <c r="K60" i="2" s="1"/>
  <c r="K61" i="2" s="1"/>
  <c r="K62" i="2" s="1"/>
  <c r="K63" i="2" s="1"/>
  <c r="K64" i="2" s="1"/>
  <c r="K65" i="2" s="1"/>
  <c r="K66" i="2" s="1"/>
  <c r="G52" i="2"/>
  <c r="G53" i="2" s="1"/>
  <c r="G54" i="2" s="1"/>
  <c r="G55" i="2" s="1"/>
  <c r="G56" i="2" s="1"/>
  <c r="G57" i="2" s="1"/>
  <c r="G58" i="2" s="1"/>
  <c r="G59" i="2" s="1"/>
  <c r="G60" i="2" s="1"/>
  <c r="G61" i="2" s="1"/>
  <c r="G62" i="2" s="1"/>
  <c r="G63" i="2" s="1"/>
  <c r="G64" i="2" s="1"/>
  <c r="G65" i="2" s="1"/>
  <c r="G66" i="2" s="1"/>
  <c r="Q52" i="2"/>
  <c r="Q53" i="2" s="1"/>
  <c r="Q54" i="2" s="1"/>
  <c r="Q55" i="2" s="1"/>
  <c r="Q56" i="2" s="1"/>
  <c r="Q57" i="2" s="1"/>
  <c r="Q58" i="2" s="1"/>
  <c r="Q59" i="2" s="1"/>
  <c r="Q60" i="2" s="1"/>
  <c r="Q61" i="2" s="1"/>
  <c r="Q62" i="2" s="1"/>
  <c r="Q63" i="2" s="1"/>
  <c r="Q64" i="2" s="1"/>
  <c r="Q65" i="2" s="1"/>
  <c r="Q66" i="2" s="1"/>
  <c r="F52" i="2"/>
  <c r="F53" i="2" s="1"/>
  <c r="F54" i="2" s="1"/>
  <c r="F55" i="2" s="1"/>
  <c r="F56" i="2" s="1"/>
  <c r="F57" i="2" s="1"/>
  <c r="F58" i="2" s="1"/>
  <c r="F59" i="2" s="1"/>
  <c r="F60" i="2" s="1"/>
  <c r="F61" i="2" s="1"/>
  <c r="F62" i="2" s="1"/>
  <c r="F63" i="2" s="1"/>
  <c r="F64" i="2" s="1"/>
  <c r="F65" i="2" s="1"/>
  <c r="F66" i="2" s="1"/>
  <c r="M52" i="2"/>
  <c r="M53" i="2" s="1"/>
  <c r="M54" i="2" s="1"/>
  <c r="M55" i="2" s="1"/>
  <c r="M56" i="2" s="1"/>
  <c r="M57" i="2" s="1"/>
  <c r="M58" i="2" s="1"/>
  <c r="M59" i="2" s="1"/>
  <c r="M60" i="2" s="1"/>
  <c r="M61" i="2" s="1"/>
  <c r="M62" i="2" s="1"/>
  <c r="M63" i="2" s="1"/>
  <c r="M64" i="2" s="1"/>
  <c r="M65" i="2" s="1"/>
  <c r="M66" i="2" s="1"/>
  <c r="H52" i="2"/>
  <c r="H53" i="2" s="1"/>
  <c r="H54" i="2" s="1"/>
  <c r="H55" i="2" s="1"/>
  <c r="H56" i="2" s="1"/>
  <c r="H57" i="2" s="1"/>
  <c r="H58" i="2" s="1"/>
  <c r="H59" i="2" s="1"/>
  <c r="H60" i="2" s="1"/>
  <c r="H61" i="2" s="1"/>
  <c r="H62" i="2" s="1"/>
  <c r="H63" i="2" s="1"/>
  <c r="H64" i="2" s="1"/>
  <c r="H65" i="2" s="1"/>
  <c r="H66" i="2" s="1"/>
  <c r="E52" i="2"/>
  <c r="E53" i="2" s="1"/>
  <c r="E54" i="2" s="1"/>
  <c r="E55" i="2" s="1"/>
  <c r="E56" i="2" s="1"/>
  <c r="E57" i="2" s="1"/>
  <c r="E58" i="2" s="1"/>
  <c r="E59" i="2" s="1"/>
  <c r="E60" i="2" s="1"/>
  <c r="E61" i="2" s="1"/>
  <c r="E62" i="2" s="1"/>
  <c r="E63" i="2" s="1"/>
  <c r="E64" i="2" s="1"/>
  <c r="E65" i="2" s="1"/>
  <c r="E66" i="2" s="1"/>
  <c r="C51" i="2"/>
  <c r="C52" i="2" s="1"/>
  <c r="C53" i="2" s="1"/>
  <c r="C54" i="2" s="1"/>
  <c r="C55" i="2" s="1"/>
  <c r="C56" i="2" s="1"/>
  <c r="C57" i="2" s="1"/>
  <c r="C58" i="2" s="1"/>
  <c r="C59" i="2" s="1"/>
  <c r="C60" i="2" s="1"/>
  <c r="C61" i="2" s="1"/>
  <c r="C62" i="2" s="1"/>
  <c r="C63" i="2" s="1"/>
  <c r="C64" i="2" s="1"/>
  <c r="C65" i="2" s="1"/>
  <c r="C66" i="2" s="1"/>
  <c r="E26" i="2"/>
  <c r="I26" i="2"/>
  <c r="M26" i="2"/>
  <c r="Q26" i="2"/>
  <c r="F26" i="2"/>
  <c r="J26" i="2"/>
  <c r="N26" i="2"/>
  <c r="D26" i="2"/>
  <c r="G26" i="2"/>
  <c r="K26" i="2"/>
  <c r="O26" i="2"/>
  <c r="H26" i="2"/>
  <c r="L26" i="2"/>
  <c r="P26" i="2"/>
  <c r="C49" i="2"/>
  <c r="C14" i="4"/>
  <c r="P27" i="2" l="1"/>
  <c r="P28" i="2" s="1"/>
  <c r="P29" i="2" s="1"/>
  <c r="P30" i="2" s="1"/>
  <c r="P31" i="2" s="1"/>
  <c r="P32" i="2" s="1"/>
  <c r="P33" i="2" s="1"/>
  <c r="P34" i="2" s="1"/>
  <c r="P35" i="2" s="1"/>
  <c r="P36" i="2" s="1"/>
  <c r="P37" i="2" s="1"/>
  <c r="P38" i="2" s="1"/>
  <c r="P39" i="2" s="1"/>
  <c r="P40" i="2" s="1"/>
  <c r="P41" i="2" s="1"/>
  <c r="P42" i="2" s="1"/>
  <c r="L27" i="2"/>
  <c r="L28" i="2" s="1"/>
  <c r="L29" i="2" s="1"/>
  <c r="L30" i="2" s="1"/>
  <c r="L31" i="2" s="1"/>
  <c r="L32" i="2" s="1"/>
  <c r="L33" i="2" s="1"/>
  <c r="L34" i="2" s="1"/>
  <c r="L35" i="2" s="1"/>
  <c r="L36" i="2" s="1"/>
  <c r="L37" i="2" s="1"/>
  <c r="L38" i="2" s="1"/>
  <c r="L39" i="2" s="1"/>
  <c r="L40" i="2" s="1"/>
  <c r="L41" i="2" s="1"/>
  <c r="L42" i="2" s="1"/>
  <c r="F27" i="2"/>
  <c r="F28" i="2" s="1"/>
  <c r="F29" i="2" s="1"/>
  <c r="F30" i="2" s="1"/>
  <c r="F31" i="2" s="1"/>
  <c r="F32" i="2" s="1"/>
  <c r="F33" i="2" s="1"/>
  <c r="F34" i="2" s="1"/>
  <c r="F35" i="2" s="1"/>
  <c r="F36" i="2" s="1"/>
  <c r="F37" i="2" s="1"/>
  <c r="F38" i="2" s="1"/>
  <c r="F39" i="2" s="1"/>
  <c r="F40" i="2" s="1"/>
  <c r="F41" i="2" s="1"/>
  <c r="F42" i="2" s="1"/>
  <c r="H27" i="2"/>
  <c r="H28" i="2" s="1"/>
  <c r="H29" i="2" s="1"/>
  <c r="H30" i="2" s="1"/>
  <c r="H31" i="2" s="1"/>
  <c r="H32" i="2" s="1"/>
  <c r="H33" i="2" s="1"/>
  <c r="H34" i="2" s="1"/>
  <c r="H35" i="2" s="1"/>
  <c r="H36" i="2" s="1"/>
  <c r="H37" i="2" s="1"/>
  <c r="H38" i="2" s="1"/>
  <c r="H39" i="2" s="1"/>
  <c r="H40" i="2" s="1"/>
  <c r="H41" i="2" s="1"/>
  <c r="H42" i="2" s="1"/>
  <c r="O27" i="2"/>
  <c r="O28" i="2" s="1"/>
  <c r="O29" i="2" s="1"/>
  <c r="O30" i="2" s="1"/>
  <c r="O31" i="2" s="1"/>
  <c r="O32" i="2" s="1"/>
  <c r="O33" i="2" s="1"/>
  <c r="O34" i="2" s="1"/>
  <c r="O35" i="2" s="1"/>
  <c r="O36" i="2" s="1"/>
  <c r="O37" i="2" s="1"/>
  <c r="O38" i="2" s="1"/>
  <c r="O39" i="2" s="1"/>
  <c r="O40" i="2" s="1"/>
  <c r="O41" i="2" s="1"/>
  <c r="O42" i="2" s="1"/>
  <c r="M27" i="2"/>
  <c r="M28" i="2" s="1"/>
  <c r="M29" i="2" s="1"/>
  <c r="M30" i="2" s="1"/>
  <c r="M31" i="2" s="1"/>
  <c r="M32" i="2" s="1"/>
  <c r="M33" i="2" s="1"/>
  <c r="M34" i="2" s="1"/>
  <c r="M35" i="2" s="1"/>
  <c r="M36" i="2" s="1"/>
  <c r="M37" i="2" s="1"/>
  <c r="M38" i="2" s="1"/>
  <c r="M39" i="2" s="1"/>
  <c r="M40" i="2" s="1"/>
  <c r="M41" i="2" s="1"/>
  <c r="M42" i="2" s="1"/>
  <c r="K27" i="2"/>
  <c r="K28" i="2" s="1"/>
  <c r="K29" i="2" s="1"/>
  <c r="K30" i="2" s="1"/>
  <c r="K31" i="2" s="1"/>
  <c r="K32" i="2" s="1"/>
  <c r="K33" i="2" s="1"/>
  <c r="K34" i="2" s="1"/>
  <c r="K35" i="2" s="1"/>
  <c r="K36" i="2" s="1"/>
  <c r="K37" i="2" s="1"/>
  <c r="K38" i="2" s="1"/>
  <c r="K39" i="2" s="1"/>
  <c r="K40" i="2" s="1"/>
  <c r="K41" i="2" s="1"/>
  <c r="K42" i="2" s="1"/>
  <c r="I27" i="2"/>
  <c r="I28" i="2" s="1"/>
  <c r="I29" i="2" s="1"/>
  <c r="I30" i="2" s="1"/>
  <c r="I31" i="2" s="1"/>
  <c r="I32" i="2" s="1"/>
  <c r="I33" i="2" s="1"/>
  <c r="I34" i="2" s="1"/>
  <c r="I35" i="2" s="1"/>
  <c r="I36" i="2" s="1"/>
  <c r="I37" i="2" s="1"/>
  <c r="I38" i="2" s="1"/>
  <c r="I39" i="2" s="1"/>
  <c r="I40" i="2" s="1"/>
  <c r="I41" i="2" s="1"/>
  <c r="I42" i="2" s="1"/>
  <c r="G27" i="2"/>
  <c r="G28" i="2" s="1"/>
  <c r="G29" i="2" s="1"/>
  <c r="G30" i="2" s="1"/>
  <c r="G31" i="2" s="1"/>
  <c r="G32" i="2" s="1"/>
  <c r="G33" i="2" s="1"/>
  <c r="G34" i="2" s="1"/>
  <c r="G35" i="2" s="1"/>
  <c r="G36" i="2" s="1"/>
  <c r="G37" i="2" s="1"/>
  <c r="G38" i="2" s="1"/>
  <c r="G39" i="2" s="1"/>
  <c r="G40" i="2" s="1"/>
  <c r="G41" i="2" s="1"/>
  <c r="G42" i="2" s="1"/>
  <c r="E27" i="2"/>
  <c r="E28" i="2" s="1"/>
  <c r="E29" i="2" s="1"/>
  <c r="E30" i="2" s="1"/>
  <c r="E31" i="2" s="1"/>
  <c r="E32" i="2" s="1"/>
  <c r="E33" i="2" s="1"/>
  <c r="E34" i="2" s="1"/>
  <c r="E35" i="2" s="1"/>
  <c r="E36" i="2" s="1"/>
  <c r="E37" i="2" s="1"/>
  <c r="E38" i="2" s="1"/>
  <c r="E39" i="2" s="1"/>
  <c r="E40" i="2" s="1"/>
  <c r="E41" i="2" s="1"/>
  <c r="E42" i="2" s="1"/>
  <c r="N27" i="2"/>
  <c r="N28" i="2" s="1"/>
  <c r="N29" i="2" s="1"/>
  <c r="N30" i="2" s="1"/>
  <c r="N31" i="2" s="1"/>
  <c r="N32" i="2" s="1"/>
  <c r="N33" i="2" s="1"/>
  <c r="N34" i="2" s="1"/>
  <c r="N35" i="2" s="1"/>
  <c r="N36" i="2" s="1"/>
  <c r="N37" i="2" s="1"/>
  <c r="N38" i="2" s="1"/>
  <c r="N39" i="2" s="1"/>
  <c r="N40" i="2" s="1"/>
  <c r="N41" i="2" s="1"/>
  <c r="N42" i="2" s="1"/>
  <c r="J27" i="2"/>
  <c r="J28" i="2" s="1"/>
  <c r="J29" i="2" s="1"/>
  <c r="J30" i="2" s="1"/>
  <c r="J31" i="2" s="1"/>
  <c r="J32" i="2" s="1"/>
  <c r="J33" i="2" s="1"/>
  <c r="J34" i="2" s="1"/>
  <c r="J35" i="2" s="1"/>
  <c r="J36" i="2" s="1"/>
  <c r="J37" i="2" s="1"/>
  <c r="J38" i="2" s="1"/>
  <c r="J39" i="2" s="1"/>
  <c r="J40" i="2" s="1"/>
  <c r="J41" i="2" s="1"/>
  <c r="J42" i="2" s="1"/>
  <c r="Q27" i="2"/>
  <c r="Q28" i="2" s="1"/>
  <c r="Q29" i="2" s="1"/>
  <c r="Q30" i="2" s="1"/>
  <c r="Q31" i="2" s="1"/>
  <c r="Q32" i="2" s="1"/>
  <c r="Q33" i="2" s="1"/>
  <c r="Q34" i="2" s="1"/>
  <c r="Q35" i="2" s="1"/>
  <c r="Q36" i="2" s="1"/>
  <c r="Q37" i="2" s="1"/>
  <c r="Q38" i="2" s="1"/>
  <c r="Q39" i="2" s="1"/>
  <c r="Q40" i="2" s="1"/>
  <c r="Q41" i="2" s="1"/>
  <c r="Q42" i="2" s="1"/>
  <c r="D27" i="2"/>
  <c r="D28" i="2" s="1"/>
  <c r="D29" i="2" s="1"/>
  <c r="D30" i="2" s="1"/>
  <c r="D31" i="2" s="1"/>
  <c r="D32" i="2" s="1"/>
  <c r="D33" i="2" s="1"/>
  <c r="D34" i="2" s="1"/>
  <c r="D35" i="2" s="1"/>
  <c r="D36" i="2" s="1"/>
  <c r="D37" i="2" s="1"/>
  <c r="D38" i="2" s="1"/>
  <c r="D39" i="2" s="1"/>
  <c r="D40" i="2" s="1"/>
  <c r="D41" i="2" s="1"/>
  <c r="D42" i="2" s="1"/>
  <c r="C26" i="2"/>
  <c r="C27" i="2" l="1"/>
  <c r="C28" i="2" s="1"/>
  <c r="C29" i="2" s="1"/>
  <c r="C30" i="2" s="1"/>
  <c r="C31" i="2" s="1"/>
  <c r="C32" i="2" s="1"/>
  <c r="C33" i="2" s="1"/>
  <c r="C34" i="2" s="1"/>
  <c r="C35" i="2" s="1"/>
  <c r="C36" i="2" s="1"/>
  <c r="C37" i="2" s="1"/>
  <c r="C38" i="2" s="1"/>
  <c r="C39" i="2" s="1"/>
  <c r="C40" i="2" s="1"/>
  <c r="C41" i="2" s="1"/>
  <c r="C42" i="2" s="1"/>
  <c r="E9" i="2"/>
  <c r="Q9" i="2"/>
  <c r="B49" i="2"/>
  <c r="K9" i="2"/>
  <c r="M9" i="2"/>
  <c r="I9" i="2"/>
  <c r="C9" i="2"/>
  <c r="L9" i="2"/>
  <c r="G9" i="2"/>
  <c r="J9" i="2"/>
  <c r="F9" i="2"/>
  <c r="N9" i="2"/>
  <c r="P9" i="2"/>
  <c r="O9" i="2"/>
  <c r="H9" i="2"/>
  <c r="D9" i="2"/>
  <c r="H10" i="2" l="1"/>
  <c r="H11" i="2" s="1"/>
  <c r="H12" i="2" s="1"/>
  <c r="H13" i="2" s="1"/>
  <c r="H14" i="2" s="1"/>
  <c r="H15" i="2" s="1"/>
  <c r="H16" i="2" s="1"/>
  <c r="H17" i="2" s="1"/>
  <c r="H18" i="2" s="1"/>
  <c r="H19" i="2" s="1"/>
  <c r="H20" i="2" s="1"/>
  <c r="H21" i="2" s="1"/>
  <c r="H22" i="2" s="1"/>
  <c r="H23" i="2" s="1"/>
  <c r="H24" i="2" s="1"/>
  <c r="E10" i="2"/>
  <c r="E11" i="2" s="1"/>
  <c r="E12" i="2" s="1"/>
  <c r="E13" i="2" s="1"/>
  <c r="E14" i="2" s="1"/>
  <c r="E15" i="2" s="1"/>
  <c r="E16" i="2" s="1"/>
  <c r="E17" i="2" s="1"/>
  <c r="E18" i="2" s="1"/>
  <c r="E19" i="2" s="1"/>
  <c r="E20" i="2" s="1"/>
  <c r="E21" i="2" s="1"/>
  <c r="E22" i="2" s="1"/>
  <c r="E23" i="2" s="1"/>
  <c r="E24" i="2" s="1"/>
  <c r="O10" i="2"/>
  <c r="O11" i="2" s="1"/>
  <c r="O12" i="2" s="1"/>
  <c r="O13" i="2" s="1"/>
  <c r="O14" i="2" s="1"/>
  <c r="O15" i="2" s="1"/>
  <c r="O16" i="2" s="1"/>
  <c r="O17" i="2" s="1"/>
  <c r="O18" i="2" s="1"/>
  <c r="O19" i="2" s="1"/>
  <c r="O20" i="2" s="1"/>
  <c r="O21" i="2" s="1"/>
  <c r="O22" i="2" s="1"/>
  <c r="O23" i="2" s="1"/>
  <c r="O24" i="2" s="1"/>
  <c r="I10" i="2"/>
  <c r="I11" i="2" s="1"/>
  <c r="I12" i="2" s="1"/>
  <c r="I13" i="2" s="1"/>
  <c r="I14" i="2" s="1"/>
  <c r="I15" i="2" s="1"/>
  <c r="I16" i="2" s="1"/>
  <c r="I17" i="2" s="1"/>
  <c r="I18" i="2" s="1"/>
  <c r="I19" i="2" s="1"/>
  <c r="I20" i="2" s="1"/>
  <c r="I21" i="2" s="1"/>
  <c r="I22" i="2" s="1"/>
  <c r="I23" i="2" s="1"/>
  <c r="I24" i="2" s="1"/>
  <c r="N10" i="2"/>
  <c r="N11" i="2" s="1"/>
  <c r="N12" i="2" s="1"/>
  <c r="N13" i="2" s="1"/>
  <c r="N14" i="2" s="1"/>
  <c r="N15" i="2" s="1"/>
  <c r="N16" i="2" s="1"/>
  <c r="N17" i="2" s="1"/>
  <c r="N18" i="2" s="1"/>
  <c r="N19" i="2" s="1"/>
  <c r="N20" i="2" s="1"/>
  <c r="N21" i="2" s="1"/>
  <c r="N22" i="2" s="1"/>
  <c r="N23" i="2" s="1"/>
  <c r="N24" i="2" s="1"/>
  <c r="K10" i="2"/>
  <c r="K11" i="2" s="1"/>
  <c r="K12" i="2" s="1"/>
  <c r="K13" i="2" s="1"/>
  <c r="K14" i="2" s="1"/>
  <c r="K15" i="2" s="1"/>
  <c r="K16" i="2" s="1"/>
  <c r="K17" i="2" s="1"/>
  <c r="K18" i="2" s="1"/>
  <c r="K19" i="2" s="1"/>
  <c r="K20" i="2" s="1"/>
  <c r="K21" i="2" s="1"/>
  <c r="K22" i="2" s="1"/>
  <c r="K23" i="2" s="1"/>
  <c r="K24" i="2" s="1"/>
  <c r="P10" i="2"/>
  <c r="P11" i="2" s="1"/>
  <c r="P12" i="2" s="1"/>
  <c r="P13" i="2" s="1"/>
  <c r="P14" i="2" s="1"/>
  <c r="P15" i="2" s="1"/>
  <c r="P16" i="2" s="1"/>
  <c r="P17" i="2" s="1"/>
  <c r="P18" i="2" s="1"/>
  <c r="P19" i="2" s="1"/>
  <c r="P20" i="2" s="1"/>
  <c r="P21" i="2" s="1"/>
  <c r="P22" i="2" s="1"/>
  <c r="P23" i="2" s="1"/>
  <c r="P24" i="2" s="1"/>
  <c r="F10" i="2"/>
  <c r="F11" i="2" s="1"/>
  <c r="F12" i="2" s="1"/>
  <c r="F13" i="2" s="1"/>
  <c r="F14" i="2" s="1"/>
  <c r="F15" i="2" s="1"/>
  <c r="F16" i="2" s="1"/>
  <c r="F17" i="2" s="1"/>
  <c r="F18" i="2" s="1"/>
  <c r="F19" i="2" s="1"/>
  <c r="F20" i="2" s="1"/>
  <c r="F21" i="2" s="1"/>
  <c r="F22" i="2" s="1"/>
  <c r="F23" i="2" s="1"/>
  <c r="F24" i="2" s="1"/>
  <c r="M10" i="2"/>
  <c r="M11" i="2" s="1"/>
  <c r="M12" i="2" s="1"/>
  <c r="M13" i="2" s="1"/>
  <c r="M14" i="2" s="1"/>
  <c r="M15" i="2" s="1"/>
  <c r="M16" i="2" s="1"/>
  <c r="M17" i="2" s="1"/>
  <c r="M18" i="2" s="1"/>
  <c r="M19" i="2" s="1"/>
  <c r="M20" i="2" s="1"/>
  <c r="M21" i="2" s="1"/>
  <c r="M22" i="2" s="1"/>
  <c r="M23" i="2" s="1"/>
  <c r="M24" i="2" s="1"/>
  <c r="J10" i="2"/>
  <c r="J11" i="2" s="1"/>
  <c r="J12" i="2" s="1"/>
  <c r="J13" i="2" s="1"/>
  <c r="J14" i="2" s="1"/>
  <c r="J15" i="2" s="1"/>
  <c r="J16" i="2" s="1"/>
  <c r="J17" i="2" s="1"/>
  <c r="J18" i="2" s="1"/>
  <c r="J19" i="2" s="1"/>
  <c r="J20" i="2" s="1"/>
  <c r="J21" i="2" s="1"/>
  <c r="J22" i="2" s="1"/>
  <c r="J23" i="2" s="1"/>
  <c r="J24" i="2" s="1"/>
  <c r="C10" i="2"/>
  <c r="C11" i="2" s="1"/>
  <c r="C12" i="2" s="1"/>
  <c r="C13" i="2" s="1"/>
  <c r="C14" i="2" s="1"/>
  <c r="C15" i="2" s="1"/>
  <c r="C16" i="2" s="1"/>
  <c r="C17" i="2" s="1"/>
  <c r="C18" i="2" s="1"/>
  <c r="C19" i="2" s="1"/>
  <c r="C20" i="2" s="1"/>
  <c r="C21" i="2" s="1"/>
  <c r="C22" i="2" s="1"/>
  <c r="C23" i="2" s="1"/>
  <c r="C24" i="2" s="1"/>
  <c r="D10" i="2"/>
  <c r="D11" i="2" s="1"/>
  <c r="D12" i="2" s="1"/>
  <c r="D13" i="2" s="1"/>
  <c r="D14" i="2" s="1"/>
  <c r="D15" i="2" s="1"/>
  <c r="D16" i="2" s="1"/>
  <c r="D17" i="2" s="1"/>
  <c r="D18" i="2" s="1"/>
  <c r="D19" i="2" s="1"/>
  <c r="D20" i="2" s="1"/>
  <c r="D21" i="2" s="1"/>
  <c r="D22" i="2" s="1"/>
  <c r="D23" i="2" s="1"/>
  <c r="D24" i="2" s="1"/>
  <c r="L10" i="2"/>
  <c r="L11" i="2" s="1"/>
  <c r="L12" i="2" s="1"/>
  <c r="L13" i="2" s="1"/>
  <c r="L14" i="2" s="1"/>
  <c r="L15" i="2" s="1"/>
  <c r="L16" i="2" s="1"/>
  <c r="L17" i="2" s="1"/>
  <c r="L18" i="2" s="1"/>
  <c r="L19" i="2" s="1"/>
  <c r="L20" i="2" s="1"/>
  <c r="L21" i="2" s="1"/>
  <c r="L22" i="2" s="1"/>
  <c r="L23" i="2" s="1"/>
  <c r="L24" i="2" s="1"/>
  <c r="Q10" i="2"/>
  <c r="Q11" i="2" s="1"/>
  <c r="Q12" i="2" s="1"/>
  <c r="Q13" i="2" s="1"/>
  <c r="Q14" i="2" s="1"/>
  <c r="Q15" i="2" s="1"/>
  <c r="Q16" i="2" s="1"/>
  <c r="Q17" i="2" s="1"/>
  <c r="Q18" i="2" s="1"/>
  <c r="Q19" i="2" s="1"/>
  <c r="Q20" i="2" s="1"/>
  <c r="Q21" i="2" s="1"/>
  <c r="Q22" i="2" s="1"/>
  <c r="Q23" i="2" s="1"/>
  <c r="Q24" i="2" s="1"/>
  <c r="G10" i="2"/>
  <c r="G11" i="2" s="1"/>
  <c r="G12" i="2" s="1"/>
  <c r="G13" i="2" s="1"/>
  <c r="G14" i="2" s="1"/>
  <c r="G15" i="2" s="1"/>
  <c r="G16" i="2" s="1"/>
  <c r="G17" i="2" s="1"/>
  <c r="G18" i="2" s="1"/>
  <c r="G19" i="2" s="1"/>
  <c r="G20" i="2" s="1"/>
  <c r="G21" i="2" s="1"/>
  <c r="G22" i="2" s="1"/>
  <c r="G23" i="2" s="1"/>
  <c r="G24" i="2" s="1"/>
</calcChain>
</file>

<file path=xl/sharedStrings.xml><?xml version="1.0" encoding="utf-8"?>
<sst xmlns="http://schemas.openxmlformats.org/spreadsheetml/2006/main" count="48" uniqueCount="29">
  <si>
    <t>Dinner</t>
  </si>
  <si>
    <t>Date</t>
  </si>
  <si>
    <t>mmol/L</t>
  </si>
  <si>
    <t>Nom du patient</t>
  </si>
  <si>
    <t>Ratio glucides</t>
  </si>
  <si>
    <t>Déjeuner</t>
  </si>
  <si>
    <t>Souper</t>
  </si>
  <si>
    <t>Soirée</t>
  </si>
  <si>
    <t>Glycémie cible</t>
  </si>
  <si>
    <t>Fact. correction</t>
  </si>
  <si>
    <t>Intervalle glucides</t>
  </si>
  <si>
    <t>grammes</t>
  </si>
  <si>
    <t>Ne prend pas en considération l'insuline active/résiduelle ni l'activité physique</t>
  </si>
  <si>
    <r>
      <t xml:space="preserve">Glucides (g) </t>
    </r>
    <r>
      <rPr>
        <b/>
        <sz val="13"/>
        <color theme="1"/>
        <rFont val="Wingdings"/>
        <charset val="2"/>
      </rPr>
      <t>è</t>
    </r>
  </si>
  <si>
    <r>
      <t>Glucides (g)</t>
    </r>
    <r>
      <rPr>
        <b/>
        <sz val="13"/>
        <color theme="1"/>
        <rFont val="Wingdings"/>
        <charset val="2"/>
      </rPr>
      <t>è</t>
    </r>
  </si>
  <si>
    <t>Diner</t>
  </si>
  <si>
    <t>Fact. Correction</t>
  </si>
  <si>
    <t>GLYCÉMIE SOIRÉE</t>
  </si>
  <si>
    <t>GLYCÉMIE SOUPER</t>
  </si>
  <si>
    <t>GLYCÉMIE DINER</t>
  </si>
  <si>
    <t>GLYCÉMIE DÉJEUNER</t>
  </si>
  <si>
    <t>DIRECTIVES POUR L'UTILISATION</t>
  </si>
  <si>
    <t xml:space="preserve">Ce fichier Excel calcule les doses d'insuline basées sur le ratio de glucides (insuline par gramme de glucides), le facteur de correction (aussi appelé le facteur de sensibilité) en mmol/L et la glycémie cible en mmol/L.  </t>
  </si>
  <si>
    <t>Le fichier (BolusCalc) calcule les doses d'insuline pour des ratios de glucides entre 4 et 60 et des facteurs de correction entre 1 et 20.  Ceci couvre généralement la majorité des enfants et adolescents sous traitement par insuline.</t>
  </si>
  <si>
    <t>Pour utiliser ce fichier, il faut entrer les informations dans les cases jaunes:  nom du patient, les ratio glucides, les facteurs de corrections pour chaque période de la journée et choisir l'intervalle de glucides désiré parmi les choix proposés dans le menu déroulant.  Le fichier calculera ensuite, automatiquement, les doses d'insuline à donner pour un intervalle de glycémie (sur l'axe vertical) et pour une quantité de glucides ingérés (sur l'axe horizontal).  Les doses d'insuline sont arrondies (en utilisant une valeur seuil de 80% et non 50%) à la demi-unité pour les facteurs de corrections entre 3.3-20, à l'unité pleine pour les facteurs de corrections entre 1.7-3.2 et à 1.5 unités pour les facteurs de corrections entre 1-1.6.</t>
  </si>
  <si>
    <t>Les calculs ne tiennent pas compte de l'insuline active/résiduelle de l'injection précédente donc attention si vous l'utilisez dans un intervalle inférieur à 4 heures depuis la dernière injection.</t>
  </si>
  <si>
    <t>Les calculs ne tiennent pas compte de l'activité physique.</t>
  </si>
  <si>
    <t>pour ratio glucides de 4–60 g et facteur de correction de 1–20</t>
  </si>
  <si>
    <t>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</si>
</sst>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m\ d\,\ yyyy;@"/>
    <numFmt numFmtId="166" formatCode="[$-F800]dddd\,\ mmmm\ dd\,\ yyyy"/>
    <numFmt numFmtId="167" formatCode="[$-C0C]d\ mmm\ yyyy;@"/>
  </numFmts>
  <fonts count="11" x14ac:knownFonts="1">
    <font>
      <sz val="10"/>
      <name val="Arial"/>
    </font>
    <font>
      <sz val="8"/>
      <name val="Arial"/>
      <family val="2"/>
    </font>
    <font>
      <b/>
      <sz val="14"/>
      <name val="Arial"/>
      <family val="2"/>
    </font>
    <font>
      <sz val="10"/>
      <name val="Arial"/>
      <family val="2"/>
    </font>
    <font>
      <sz val="10"/>
      <color theme="0"/>
      <name val="Arial"/>
      <family val="2"/>
    </font>
    <font>
      <sz val="10"/>
      <color theme="1"/>
      <name val="Arial"/>
      <family val="2"/>
    </font>
    <font>
      <b/>
      <sz val="10"/>
      <color theme="1"/>
      <name val="Arial"/>
      <family val="2"/>
    </font>
    <font>
      <sz val="9"/>
      <color theme="1"/>
      <name val="Arial"/>
      <family val="2"/>
    </font>
    <font>
      <b/>
      <sz val="13"/>
      <color theme="1"/>
      <name val="Arial"/>
      <family val="2"/>
    </font>
    <font>
      <b/>
      <sz val="13"/>
      <color theme="1"/>
      <name val="Wingdings"/>
      <charset val="2"/>
    </font>
    <font>
      <b/>
      <sz val="14"/>
      <color theme="1"/>
      <name val="Arial"/>
      <family val="2"/>
    </font>
  </fonts>
  <fills count="3">
    <fill>
      <patternFill patternType="none"/>
    </fill>
    <fill>
      <patternFill patternType="gray125"/>
    </fill>
    <fill>
      <patternFill patternType="solid">
        <fgColor indexed="13"/>
        <bgColor indexed="64"/>
      </patternFill>
    </fill>
  </fills>
  <borders count="28">
    <border>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70">
    <xf numFmtId="0" fontId="0" fillId="0" borderId="0" xfId="0"/>
    <xf numFmtId="0" fontId="0" fillId="0" borderId="0" xfId="0" applyNumberFormat="1" applyAlignment="1" applyProtection="1">
      <alignment vertical="top" wrapText="1"/>
      <protection hidden="1"/>
    </xf>
    <xf numFmtId="0" fontId="2" fillId="0" borderId="0" xfId="0" applyNumberFormat="1" applyFont="1" applyAlignment="1" applyProtection="1">
      <alignment horizontal="center" vertical="top" wrapText="1"/>
      <protection hidden="1"/>
    </xf>
    <xf numFmtId="0" fontId="3" fillId="0" borderId="0" xfId="0" applyNumberFormat="1" applyFont="1" applyAlignment="1" applyProtection="1">
      <alignment vertical="top" wrapText="1"/>
      <protection hidden="1"/>
    </xf>
    <xf numFmtId="164" fontId="4" fillId="0" borderId="0"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3" fillId="0" borderId="0" xfId="0" applyFont="1" applyProtection="1">
      <protection hidden="1"/>
    </xf>
    <xf numFmtId="0" fontId="0" fillId="0" borderId="0" xfId="0" applyProtection="1">
      <protection hidden="1"/>
    </xf>
    <xf numFmtId="0" fontId="3" fillId="0" borderId="0" xfId="0" applyFont="1" applyAlignment="1" applyProtection="1">
      <alignment vertical="top" wrapText="1"/>
      <protection hidden="1"/>
    </xf>
    <xf numFmtId="49" fontId="6" fillId="0" borderId="0" xfId="0" applyNumberFormat="1" applyFont="1" applyBorder="1" applyAlignment="1" applyProtection="1">
      <alignment horizontal="right" vertical="center"/>
      <protection hidden="1"/>
    </xf>
    <xf numFmtId="0" fontId="5" fillId="0" borderId="0" xfId="0" applyFont="1" applyBorder="1" applyAlignment="1" applyProtection="1">
      <alignment horizontal="center" vertical="center"/>
      <protection hidden="1"/>
    </xf>
    <xf numFmtId="164" fontId="5" fillId="0" borderId="0" xfId="0" applyNumberFormat="1"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6" fillId="0" borderId="10" xfId="0" applyFont="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locked="0" hidden="1"/>
    </xf>
    <xf numFmtId="0" fontId="6" fillId="0" borderId="0" xfId="0" applyFont="1" applyBorder="1" applyAlignment="1" applyProtection="1">
      <alignment horizontal="center" vertical="center"/>
      <protection hidden="1"/>
    </xf>
    <xf numFmtId="0" fontId="7" fillId="2" borderId="10" xfId="0" applyFont="1" applyFill="1" applyBorder="1" applyAlignment="1" applyProtection="1">
      <alignment horizontal="center" vertical="center"/>
      <protection locked="0" hidden="1"/>
    </xf>
    <xf numFmtId="0" fontId="7" fillId="0" borderId="7"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164" fontId="5" fillId="0" borderId="8" xfId="0" applyNumberFormat="1"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164" fontId="5" fillId="0" borderId="20" xfId="0" applyNumberFormat="1" applyFont="1" applyBorder="1" applyAlignment="1" applyProtection="1">
      <alignment horizontal="center" vertical="center"/>
      <protection hidden="1"/>
    </xf>
    <xf numFmtId="164" fontId="5" fillId="0" borderId="21" xfId="0" applyNumberFormat="1" applyFont="1" applyBorder="1" applyAlignment="1" applyProtection="1">
      <alignment horizontal="center" vertical="center"/>
      <protection hidden="1"/>
    </xf>
    <xf numFmtId="164" fontId="5" fillId="0" borderId="3" xfId="0" applyNumberFormat="1" applyFont="1" applyBorder="1" applyAlignment="1" applyProtection="1">
      <alignment horizontal="center" vertical="center"/>
      <protection hidden="1"/>
    </xf>
    <xf numFmtId="164" fontId="5" fillId="0" borderId="12" xfId="0" applyNumberFormat="1" applyFont="1" applyBorder="1" applyAlignment="1" applyProtection="1">
      <alignment horizontal="center" vertical="center"/>
      <protection hidden="1"/>
    </xf>
    <xf numFmtId="164" fontId="5" fillId="0" borderId="10" xfId="0" applyNumberFormat="1" applyFont="1" applyBorder="1" applyAlignment="1" applyProtection="1">
      <alignment horizontal="center" vertical="center"/>
      <protection hidden="1"/>
    </xf>
    <xf numFmtId="164" fontId="5" fillId="0" borderId="11" xfId="0" applyNumberFormat="1" applyFont="1" applyBorder="1" applyAlignment="1" applyProtection="1">
      <alignment horizontal="center" vertical="center"/>
      <protection hidden="1"/>
    </xf>
    <xf numFmtId="164" fontId="5" fillId="0" borderId="4" xfId="0" applyNumberFormat="1" applyFont="1" applyBorder="1" applyAlignment="1" applyProtection="1">
      <alignment horizontal="center" vertical="center"/>
      <protection hidden="1"/>
    </xf>
    <xf numFmtId="164" fontId="5" fillId="0" borderId="22" xfId="0" applyNumberFormat="1" applyFont="1" applyBorder="1" applyAlignment="1" applyProtection="1">
      <alignment horizontal="center" vertical="center"/>
      <protection hidden="1"/>
    </xf>
    <xf numFmtId="164" fontId="5" fillId="0" borderId="23" xfId="0" applyNumberFormat="1" applyFont="1" applyBorder="1" applyAlignment="1" applyProtection="1">
      <alignment horizontal="center" vertical="center"/>
      <protection hidden="1"/>
    </xf>
    <xf numFmtId="164" fontId="5" fillId="0" borderId="24" xfId="0" applyNumberFormat="1" applyFont="1" applyBorder="1" applyAlignment="1" applyProtection="1">
      <alignment horizontal="center" vertical="center"/>
      <protection hidden="1"/>
    </xf>
    <xf numFmtId="164" fontId="5" fillId="0" borderId="25" xfId="0" applyNumberFormat="1" applyFont="1" applyBorder="1" applyAlignment="1" applyProtection="1">
      <alignment horizontal="center" vertical="center"/>
      <protection hidden="1"/>
    </xf>
    <xf numFmtId="164" fontId="5" fillId="0" borderId="26" xfId="0" applyNumberFormat="1" applyFont="1" applyBorder="1" applyAlignment="1" applyProtection="1">
      <alignment horizontal="center" vertical="center"/>
      <protection hidden="1"/>
    </xf>
    <xf numFmtId="164" fontId="5" fillId="0" borderId="27" xfId="0" applyNumberFormat="1" applyFont="1" applyBorder="1" applyAlignment="1" applyProtection="1">
      <alignment horizontal="center" vertical="center"/>
      <protection hidden="1"/>
    </xf>
    <xf numFmtId="49" fontId="10" fillId="0" borderId="0" xfId="0" applyNumberFormat="1" applyFont="1" applyBorder="1" applyAlignment="1" applyProtection="1">
      <alignment horizontal="center" vertical="center" textRotation="255"/>
      <protection hidden="1"/>
    </xf>
    <xf numFmtId="164" fontId="5" fillId="0" borderId="9" xfId="0" applyNumberFormat="1" applyFont="1" applyBorder="1" applyAlignment="1" applyProtection="1">
      <alignment horizontal="center" vertical="center"/>
      <protection hidden="1"/>
    </xf>
    <xf numFmtId="165" fontId="5" fillId="0" borderId="0" xfId="0" applyNumberFormat="1" applyFont="1" applyBorder="1" applyAlignment="1" applyProtection="1">
      <alignment horizontal="center" vertical="center"/>
      <protection hidden="1"/>
    </xf>
    <xf numFmtId="49" fontId="5" fillId="0" borderId="0" xfId="0" applyNumberFormat="1" applyFont="1" applyBorder="1" applyAlignment="1" applyProtection="1">
      <alignment horizontal="right" vertical="center"/>
      <protection hidden="1"/>
    </xf>
    <xf numFmtId="0" fontId="5" fillId="0" borderId="10" xfId="0"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49" fontId="5" fillId="0" borderId="0" xfId="0" applyNumberFormat="1" applyFont="1" applyBorder="1" applyAlignment="1" applyProtection="1">
      <alignment vertical="center"/>
      <protection hidden="1"/>
    </xf>
    <xf numFmtId="166" fontId="4" fillId="0" borderId="0" xfId="0" applyNumberFormat="1"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5" fillId="0" borderId="0" xfId="0" applyFont="1" applyAlignment="1">
      <alignment vertical="center"/>
    </xf>
    <xf numFmtId="0" fontId="6" fillId="0" borderId="0" xfId="0" applyFont="1" applyBorder="1" applyAlignment="1" applyProtection="1">
      <alignment horizontal="right" vertical="center"/>
      <protection hidden="1"/>
    </xf>
    <xf numFmtId="0" fontId="5" fillId="0" borderId="0" xfId="0" applyFont="1" applyBorder="1" applyAlignment="1">
      <alignment horizontal="right" vertical="center"/>
    </xf>
    <xf numFmtId="167" fontId="5" fillId="0" borderId="0" xfId="0" applyNumberFormat="1" applyFont="1" applyBorder="1" applyAlignment="1" applyProtection="1">
      <alignment horizontal="right" vertical="center"/>
      <protection hidden="1"/>
    </xf>
    <xf numFmtId="49" fontId="10" fillId="0" borderId="8" xfId="0" applyNumberFormat="1" applyFont="1" applyBorder="1" applyAlignment="1" applyProtection="1">
      <alignment horizontal="center" vertical="center" textRotation="255" wrapText="1"/>
      <protection hidden="1"/>
    </xf>
    <xf numFmtId="49" fontId="10" fillId="0" borderId="3" xfId="0" applyNumberFormat="1" applyFont="1" applyBorder="1" applyAlignment="1" applyProtection="1">
      <alignment horizontal="center" vertical="center" textRotation="255"/>
      <protection hidden="1"/>
    </xf>
    <xf numFmtId="49" fontId="10" fillId="0" borderId="4" xfId="0" applyNumberFormat="1" applyFont="1" applyBorder="1" applyAlignment="1" applyProtection="1">
      <alignment horizontal="center" vertical="center" textRotation="255"/>
      <protection hidden="1"/>
    </xf>
    <xf numFmtId="0" fontId="5" fillId="0" borderId="6" xfId="0" applyFont="1" applyFill="1" applyBorder="1" applyAlignment="1" applyProtection="1">
      <alignment horizontal="left" vertical="center"/>
      <protection hidden="1"/>
    </xf>
    <xf numFmtId="0" fontId="5" fillId="0" borderId="5" xfId="0" applyFont="1" applyFill="1" applyBorder="1" applyAlignment="1" applyProtection="1">
      <alignment horizontal="left" vertical="center"/>
      <protection hidden="1"/>
    </xf>
    <xf numFmtId="49" fontId="10" fillId="0" borderId="2" xfId="0" applyNumberFormat="1" applyFont="1" applyBorder="1" applyAlignment="1" applyProtection="1">
      <alignment horizontal="center" vertical="center" textRotation="255" wrapText="1"/>
      <protection hidden="1"/>
    </xf>
    <xf numFmtId="49" fontId="8" fillId="0" borderId="7"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0" fillId="0" borderId="0" xfId="0" applyAlignment="1">
      <alignment horizontal="right" vertical="center"/>
    </xf>
    <xf numFmtId="0" fontId="5" fillId="0" borderId="0" xfId="0" applyFont="1" applyFill="1" applyBorder="1" applyAlignment="1" applyProtection="1">
      <alignment horizontal="left" vertical="center"/>
      <protection hidden="1"/>
    </xf>
    <xf numFmtId="0" fontId="5" fillId="0" borderId="13" xfId="0" quotePrefix="1" applyNumberFormat="1" applyFont="1" applyFill="1" applyBorder="1" applyAlignment="1" applyProtection="1">
      <alignment horizontal="left" vertical="center"/>
      <protection hidden="1"/>
    </xf>
    <xf numFmtId="0" fontId="5" fillId="0" borderId="14" xfId="0" applyNumberFormat="1" applyFont="1" applyFill="1" applyBorder="1" applyAlignment="1" applyProtection="1">
      <alignment horizontal="left" vertical="center"/>
      <protection hidden="1"/>
    </xf>
    <xf numFmtId="0" fontId="5" fillId="0" borderId="15" xfId="0" applyNumberFormat="1" applyFont="1" applyFill="1" applyBorder="1" applyAlignment="1" applyProtection="1">
      <alignment horizontal="left" vertical="center"/>
      <protection hidden="1"/>
    </xf>
    <xf numFmtId="49" fontId="5" fillId="2" borderId="11" xfId="0" applyNumberFormat="1" applyFont="1" applyFill="1" applyBorder="1" applyAlignment="1" applyProtection="1">
      <alignment horizontal="left" vertical="center"/>
      <protection locked="0" hidden="1"/>
    </xf>
    <xf numFmtId="49" fontId="5" fillId="2" borderId="3" xfId="0" applyNumberFormat="1" applyFont="1" applyFill="1" applyBorder="1" applyAlignment="1" applyProtection="1">
      <alignment horizontal="left" vertical="center"/>
      <protection locked="0" hidden="1"/>
    </xf>
    <xf numFmtId="49" fontId="5" fillId="2" borderId="12" xfId="0" applyNumberFormat="1" applyFont="1" applyFill="1" applyBorder="1" applyAlignment="1" applyProtection="1">
      <alignment horizontal="left" vertical="center"/>
      <protection locked="0" hidden="1"/>
    </xf>
    <xf numFmtId="0" fontId="0" fillId="0" borderId="0" xfId="0" applyAlignment="1">
      <alignment vertical="center"/>
    </xf>
  </cellXfs>
  <cellStyles count="1">
    <cellStyle name="Normal" xfId="0" builtinId="0"/>
  </cellStyles>
  <dxfs count="8">
    <dxf>
      <font>
        <color theme="0"/>
      </font>
    </dxf>
    <dxf>
      <font>
        <color theme="0"/>
      </font>
    </dxf>
    <dxf>
      <font>
        <color theme="0"/>
      </font>
    </dxf>
    <dxf>
      <font>
        <color theme="0"/>
      </font>
    </dxf>
    <dxf>
      <font>
        <color rgb="FFFFFF00"/>
      </font>
    </dxf>
    <dxf>
      <font>
        <color rgb="FFFFFF00"/>
      </font>
    </dxf>
    <dxf>
      <font>
        <color rgb="FFFFFF00"/>
      </font>
    </dxf>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zoomScaleNormal="100" workbookViewId="0">
      <selection activeCell="A4" sqref="A4"/>
    </sheetView>
  </sheetViews>
  <sheetFormatPr defaultColWidth="0" defaultRowHeight="12.3" x14ac:dyDescent="0.4"/>
  <cols>
    <col min="1" max="1" width="117.44140625" style="1" customWidth="1"/>
    <col min="2" max="16384" width="0" style="1" hidden="1"/>
  </cols>
  <sheetData>
    <row r="1" spans="1:1" ht="17.7" x14ac:dyDescent="0.4">
      <c r="A1" s="2" t="s">
        <v>21</v>
      </c>
    </row>
    <row r="3" spans="1:1" ht="40" customHeight="1" x14ac:dyDescent="0.4">
      <c r="A3" s="10" t="s">
        <v>22</v>
      </c>
    </row>
    <row r="4" spans="1:1" ht="40" customHeight="1" x14ac:dyDescent="0.4">
      <c r="A4" s="3" t="s">
        <v>23</v>
      </c>
    </row>
    <row r="5" spans="1:1" ht="81" customHeight="1" x14ac:dyDescent="0.4">
      <c r="A5" s="10" t="s">
        <v>24</v>
      </c>
    </row>
    <row r="6" spans="1:1" x14ac:dyDescent="0.4">
      <c r="A6" s="3"/>
    </row>
    <row r="7" spans="1:1" ht="24.6" x14ac:dyDescent="0.4">
      <c r="A7" s="1" t="s">
        <v>25</v>
      </c>
    </row>
    <row r="9" spans="1:1" x14ac:dyDescent="0.4">
      <c r="A9" s="1" t="s">
        <v>26</v>
      </c>
    </row>
    <row r="14" spans="1:1" x14ac:dyDescent="0.4">
      <c r="A14" s="3"/>
    </row>
  </sheetData>
  <sheetProtection algorithmName="SHA-512" hashValue="FBA8pAZLR253GFAe6wAmyJ813Sg4laRzBw12/QGcpejInn3NMgBzTVfJmmGMBcKbcJKUWvC32/s77oS2ucqFMw==" saltValue="L9a+NIFQEVCcxrTZRdk94Q==" spinCount="100000" sheet="1" selectLockedCells="1" selectUnlockedCells="1"/>
  <phoneticPr fontId="1" type="noConversion"/>
  <printOptions horizontalCentered="1" verticalCentered="1"/>
  <pageMargins left="0.7" right="0.7" top="0.75" bottom="0.75" header="0.3" footer="0.3"/>
  <pageSetup orientation="landscape" r:id="rId1"/>
  <headerFooter>
    <oddHeader>&amp;C&amp;"Arial,Bold"&amp;20BOLUS CALCULATOR FOR MDI</oddHeader>
    <oddFooter>&amp;L5 novembre 2021&amp;Cwww.bcchildrens.ca/endocrinology-diabetes-site/documents/boluscalc.fr.xlsx&amp;R&amp;A, page &amp;P sur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3"/>
  <sheetViews>
    <sheetView zoomScaleNormal="100" workbookViewId="0">
      <selection activeCell="B1" sqref="B1:G1"/>
    </sheetView>
  </sheetViews>
  <sheetFormatPr defaultColWidth="9.1640625" defaultRowHeight="12.3" x14ac:dyDescent="0.4"/>
  <cols>
    <col min="1" max="1" width="17.5546875" style="45" customWidth="1"/>
    <col min="2" max="2" width="9.1640625" style="12" customWidth="1"/>
    <col min="3" max="13" width="7.1640625" style="12" customWidth="1"/>
    <col min="14" max="17" width="7.1640625" style="14" customWidth="1"/>
    <col min="18" max="18" width="8.5546875" style="4" customWidth="1"/>
    <col min="19" max="19" width="9.1640625" style="7"/>
    <col min="20" max="16384" width="9.1640625" style="14"/>
  </cols>
  <sheetData>
    <row r="1" spans="1:19" x14ac:dyDescent="0.4">
      <c r="A1" s="11" t="s">
        <v>3</v>
      </c>
      <c r="B1" s="66"/>
      <c r="C1" s="67"/>
      <c r="D1" s="67"/>
      <c r="E1" s="67"/>
      <c r="F1" s="67"/>
      <c r="G1" s="68"/>
      <c r="N1" s="11" t="s">
        <v>1</v>
      </c>
      <c r="O1" s="51">
        <f ca="1">NOW()</f>
        <v>44506.975128240738</v>
      </c>
      <c r="P1" s="51"/>
      <c r="Q1" s="51"/>
    </row>
    <row r="2" spans="1:19" x14ac:dyDescent="0.4">
      <c r="A2" s="11"/>
    </row>
    <row r="3" spans="1:19" x14ac:dyDescent="0.4">
      <c r="A3" s="11"/>
      <c r="B3" s="15" t="s">
        <v>5</v>
      </c>
      <c r="C3" s="15" t="s">
        <v>0</v>
      </c>
      <c r="D3" s="15" t="s">
        <v>6</v>
      </c>
      <c r="E3" s="15" t="s">
        <v>7</v>
      </c>
      <c r="F3" s="16"/>
      <c r="I3" s="49" t="s">
        <v>27</v>
      </c>
      <c r="J3" s="69"/>
      <c r="K3" s="69"/>
      <c r="L3" s="69"/>
      <c r="M3" s="69"/>
      <c r="N3" s="69"/>
      <c r="O3" s="69"/>
      <c r="P3" s="69"/>
      <c r="Q3" s="69"/>
    </row>
    <row r="4" spans="1:19" x14ac:dyDescent="0.4">
      <c r="A4" s="11" t="s">
        <v>4</v>
      </c>
      <c r="B4" s="17"/>
      <c r="C4" s="17"/>
      <c r="D4" s="17"/>
      <c r="E4" s="17"/>
      <c r="F4" s="62" t="s">
        <v>11</v>
      </c>
      <c r="G4" s="62"/>
      <c r="I4" s="18"/>
      <c r="R4" s="46"/>
    </row>
    <row r="5" spans="1:19" x14ac:dyDescent="0.4">
      <c r="A5" s="11" t="s">
        <v>9</v>
      </c>
      <c r="B5" s="17"/>
      <c r="C5" s="17"/>
      <c r="D5" s="17"/>
      <c r="E5" s="17"/>
      <c r="F5" s="62" t="s">
        <v>2</v>
      </c>
      <c r="G5" s="62"/>
      <c r="J5" s="47"/>
      <c r="K5" s="48"/>
      <c r="L5" s="48"/>
      <c r="M5" s="48"/>
      <c r="N5" s="48"/>
      <c r="O5" s="48"/>
      <c r="P5" s="48"/>
      <c r="Q5" s="48"/>
    </row>
    <row r="6" spans="1:19" x14ac:dyDescent="0.4">
      <c r="A6" s="11" t="s">
        <v>8</v>
      </c>
      <c r="B6" s="17"/>
      <c r="C6" s="17"/>
      <c r="D6" s="17"/>
      <c r="E6" s="17"/>
      <c r="F6" s="62" t="s">
        <v>2</v>
      </c>
      <c r="G6" s="62"/>
      <c r="I6" s="47" t="s">
        <v>12</v>
      </c>
      <c r="J6" s="61"/>
      <c r="K6" s="61"/>
      <c r="L6" s="61"/>
      <c r="M6" s="61"/>
      <c r="N6" s="61"/>
      <c r="O6" s="61"/>
      <c r="P6" s="61"/>
      <c r="Q6" s="61"/>
    </row>
    <row r="7" spans="1:19" x14ac:dyDescent="0.4">
      <c r="A7" s="11" t="s">
        <v>10</v>
      </c>
      <c r="B7" s="19"/>
      <c r="C7" s="19"/>
      <c r="D7" s="19" t="s">
        <v>28</v>
      </c>
      <c r="E7" s="19" t="s">
        <v>28</v>
      </c>
      <c r="F7" s="55" t="s">
        <v>11</v>
      </c>
      <c r="G7" s="60"/>
    </row>
    <row r="8" spans="1:19" s="5" customFormat="1" ht="12.6" thickBot="1" x14ac:dyDescent="0.45">
      <c r="A8" s="5">
        <v>0.5</v>
      </c>
      <c r="B8" s="5">
        <f t="shared" ref="B8:Q8" si="0">ROUND($B$4*$A$8*(COLUMN()-2),0)</f>
        <v>0</v>
      </c>
      <c r="C8" s="5">
        <f t="shared" si="0"/>
        <v>0</v>
      </c>
      <c r="D8" s="5">
        <f t="shared" si="0"/>
        <v>0</v>
      </c>
      <c r="E8" s="5">
        <f t="shared" si="0"/>
        <v>0</v>
      </c>
      <c r="F8" s="5">
        <f t="shared" si="0"/>
        <v>0</v>
      </c>
      <c r="G8" s="5">
        <f t="shared" si="0"/>
        <v>0</v>
      </c>
      <c r="H8" s="5">
        <f t="shared" si="0"/>
        <v>0</v>
      </c>
      <c r="I8" s="5">
        <f t="shared" si="0"/>
        <v>0</v>
      </c>
      <c r="J8" s="5">
        <f t="shared" si="0"/>
        <v>0</v>
      </c>
      <c r="K8" s="5">
        <f t="shared" si="0"/>
        <v>0</v>
      </c>
      <c r="L8" s="5">
        <f t="shared" si="0"/>
        <v>0</v>
      </c>
      <c r="M8" s="5">
        <f t="shared" si="0"/>
        <v>0</v>
      </c>
      <c r="N8" s="5">
        <f t="shared" si="0"/>
        <v>0</v>
      </c>
      <c r="O8" s="5">
        <f t="shared" si="0"/>
        <v>0</v>
      </c>
      <c r="P8" s="5">
        <f t="shared" si="0"/>
        <v>0</v>
      </c>
      <c r="Q8" s="5">
        <f t="shared" si="0"/>
        <v>0</v>
      </c>
      <c r="R8" s="4">
        <f>IF($B$5&gt;3.2,0.5,IF($B$5&lt;1.7,1.5,1))</f>
        <v>1.5</v>
      </c>
    </row>
    <row r="9" spans="1:19" ht="16.8" thickBot="1" x14ac:dyDescent="0.45">
      <c r="A9" s="58" t="s">
        <v>13</v>
      </c>
      <c r="B9" s="59"/>
      <c r="C9" s="20" t="str">
        <f>IF(AND($B$7&lt;&gt;"",ISNUMBER(Variables!$A$13)),IF(Variables!$A$14&gt;0,"NONE",ROUND($B$4*Variables!$A$14*3,0)&amp;"–"&amp;ROUND(C8-0.1*$B$4+$Q$8*Variables!$A$13,0)),"")</f>
        <v/>
      </c>
      <c r="D9" s="21" t="str">
        <f>IF(AND($B$7&lt;&gt;"",ISNUMBER(Variables!$A$13)),ROUND(C8-0.1*$B$4+$Q$8*Variables!$A$13+1,0)&amp;"–"&amp;ROUND(D8-0.1*$B$4+$Q$8*Variables!$A$13,0),"")</f>
        <v/>
      </c>
      <c r="E9" s="22" t="str">
        <f>IF(AND($B$7&lt;&gt;"",ISNUMBER(Variables!$A$13)),ROUND(D8-0.1*$B$4+$Q$8*Variables!$A$13+1,0)&amp;"–"&amp;ROUND(E8-0.1*$B$4+$Q$8*Variables!$A$13,0),"")</f>
        <v/>
      </c>
      <c r="F9" s="22" t="str">
        <f>IF(AND($B$7&lt;&gt;"",ISNUMBER(Variables!$A$13)),ROUND(E8-0.1*$B$4+$Q$8*Variables!$A$13+1,0)&amp;"–"&amp;ROUND(F8-0.1*$B$4+$Q$8*Variables!$A$13,0),"")</f>
        <v/>
      </c>
      <c r="G9" s="22" t="str">
        <f>IF(AND($B$7&lt;&gt;"",ISNUMBER(Variables!$A$13)),ROUND(F8-0.1*$B$4+$Q$8*Variables!$A$13+1,0)&amp;"–"&amp;ROUND(G8-0.1*$B$4+$Q$8*Variables!$A$13,0),"")</f>
        <v/>
      </c>
      <c r="H9" s="22" t="str">
        <f>IF(AND($B$7&lt;&gt;"",ISNUMBER(Variables!$A$13)),ROUND(G8-0.1*$B$4+$Q$8*Variables!$A$13+1,0)&amp;"–"&amp;ROUND(H8-0.1*$B$4+$Q$8*Variables!$A$13,0),"")</f>
        <v/>
      </c>
      <c r="I9" s="22" t="str">
        <f>IF(AND($B$7&lt;&gt;"",ISNUMBER(Variables!$A$13)),ROUND(H8-0.1*$B$4+$Q$8*Variables!$A$13+1,0)&amp;"–"&amp;ROUND(I8-0.1*$B$4+$Q$8*Variables!$A$13,0),"")</f>
        <v/>
      </c>
      <c r="J9" s="22" t="str">
        <f>IF(AND($B$7&lt;&gt;"",ISNUMBER(Variables!$A$13)),ROUND(I8-0.1*$B$4+$Q$8*Variables!$A$13+1,0)&amp;"–"&amp;ROUND(J8-0.1*$B$4+$Q$8*Variables!$A$13,0),"")</f>
        <v/>
      </c>
      <c r="K9" s="22" t="str">
        <f>IF(AND($B$7&lt;&gt;"",ISNUMBER(Variables!$A$13)),ROUND(J8-0.1*$B$4+$Q$8*Variables!$A$13+1,0)&amp;"–"&amp;ROUND(K8-0.1*$B$4+$Q$8*Variables!$A$13,0),"")</f>
        <v/>
      </c>
      <c r="L9" s="22" t="str">
        <f>IF(AND($B$7&lt;&gt;"",ISNUMBER(Variables!$A$13)),ROUND(K8-0.1*$B$4+$Q$8*Variables!$A$13+1,0)&amp;"–"&amp;ROUND(L8-0.1*$B$4+$Q$8*Variables!$A$13,0),"")</f>
        <v/>
      </c>
      <c r="M9" s="22" t="str">
        <f>IF(AND($B$7&lt;&gt;"",ISNUMBER(Variables!$A$13)),ROUND(L8-0.1*$B$4+$Q$8*Variables!$A$13+1,0)&amp;"–"&amp;ROUND(M8-0.1*$B$4+$Q$8*Variables!$A$13,0),"")</f>
        <v/>
      </c>
      <c r="N9" s="22" t="str">
        <f>IF(AND($B$7&lt;&gt;"",ISNUMBER(Variables!$A$13)),ROUND(M8-0.1*$B$4+$Q$8*Variables!$A$13+1,0)&amp;"–"&amp;ROUND(N8-0.1*$B$4+$Q$8*Variables!$A$13,0),"")</f>
        <v/>
      </c>
      <c r="O9" s="22" t="str">
        <f>IF(AND($B$7&lt;&gt;"",ISNUMBER(Variables!$A$13)),ROUND(N8-0.1*$B$4+$Q$8*Variables!$A$13+1,0)&amp;"–"&amp;ROUND(O8-0.1*$B$4+$Q$8*Variables!$A$13,0),"")</f>
        <v/>
      </c>
      <c r="P9" s="22" t="str">
        <f>IF(AND($B$7&lt;&gt;"",ISNUMBER(Variables!$A$13)),ROUND(O8-0.1*$B$4+$Q$8*Variables!$A$13+1,0)&amp;"–"&amp;ROUND(P8-0.1*$B$4+$Q$8*Variables!$A$13,0),"")</f>
        <v/>
      </c>
      <c r="Q9" s="23" t="str">
        <f>IF(AND($B$7&lt;&gt;"",ISNUMBER(Variables!$A$13)),ROUND(P8-0.1*$B$4+$Q$8*Variables!$A$13+1,0)&amp;"–"&amp;ROUND(Q8-0.1*$B$4+$Q$8*Variables!$A$13,0),"")</f>
        <v/>
      </c>
      <c r="R9" s="4">
        <f t="shared" ref="R9:R24" si="1">ROUND(B$6+B$5*$R$8*(ROW()-8),1)</f>
        <v>0</v>
      </c>
      <c r="S9" s="5">
        <f t="shared" ref="S9:S24" si="2">ROUND($R9-0.2*$R$8*$B$5,1)</f>
        <v>0</v>
      </c>
    </row>
    <row r="10" spans="1:19" x14ac:dyDescent="0.4">
      <c r="A10" s="52" t="s">
        <v>20</v>
      </c>
      <c r="B10" s="24" t="str">
        <f>FIXED(0,1)&amp;"–"&amp;FIXED($S9-0.1,1)</f>
        <v>0.0–-0.1</v>
      </c>
      <c r="C10" s="24" t="str">
        <f>IF(AND($S8&lt;=30,C9&lt;&gt;""),MAX($R$8*(ROW()-10),0),"")</f>
        <v/>
      </c>
      <c r="D10" s="25" t="str">
        <f>IF(AND($S8&lt;=30,D9&lt;&gt;""),MAX($R$8*(ROW()-10)+$A$8*(COLUMN()-3+6*Variables!$A$14),0),"")</f>
        <v/>
      </c>
      <c r="E10" s="26" t="str">
        <f>IF(AND($S8&lt;=30,E9&lt;&gt;""),MAX($R$8*(ROW()-10)+$A$8*(COLUMN()-3+6*Variables!$A$14),0),"")</f>
        <v/>
      </c>
      <c r="F10" s="26" t="str">
        <f>IF(AND($S8&lt;=30,F9&lt;&gt;""),MAX($R$8*(ROW()-10)+$A$8*(COLUMN()-3+6*Variables!$A$14),0),"")</f>
        <v/>
      </c>
      <c r="G10" s="26" t="str">
        <f>IF(AND($S8&lt;=30,G9&lt;&gt;""),MAX($R$8*(ROW()-10)+$A$8*(COLUMN()-3+6*Variables!$A$14),0),"")</f>
        <v/>
      </c>
      <c r="H10" s="26" t="str">
        <f>IF(AND($S8&lt;=30,H9&lt;&gt;""),MAX($R$8*(ROW()-10)+$A$8*(COLUMN()-3+6*Variables!$A$14),0),"")</f>
        <v/>
      </c>
      <c r="I10" s="26" t="str">
        <f>IF(AND($S8&lt;=30,I9&lt;&gt;""),MAX($R$8*(ROW()-10)+$A$8*(COLUMN()-3+6*Variables!$A$14),0),"")</f>
        <v/>
      </c>
      <c r="J10" s="26" t="str">
        <f>IF(AND($S8&lt;=30,J9&lt;&gt;""),MAX($R$8*(ROW()-10)+$A$8*(COLUMN()-3+6*Variables!$A$14),0),"")</f>
        <v/>
      </c>
      <c r="K10" s="26" t="str">
        <f>IF(AND($S8&lt;=30,K9&lt;&gt;""),MAX($R$8*(ROW()-10)+$A$8*(COLUMN()-3+6*Variables!$A$14),0),"")</f>
        <v/>
      </c>
      <c r="L10" s="26" t="str">
        <f>IF(AND($S8&lt;=30,L9&lt;&gt;""),MAX($R$8*(ROW()-10)+$A$8*(COLUMN()-3+6*Variables!$A$14),0),"")</f>
        <v/>
      </c>
      <c r="M10" s="26" t="str">
        <f>IF(AND($S8&lt;=30,M9&lt;&gt;""),MAX($R$8*(ROW()-10)+$A$8*(COLUMN()-3+6*Variables!$A$14),0),"")</f>
        <v/>
      </c>
      <c r="N10" s="26" t="str">
        <f>IF(AND($S8&lt;=30,N9&lt;&gt;""),MAX($R$8*(ROW()-10)+$A$8*(COLUMN()-3+6*Variables!$A$14),0),"")</f>
        <v/>
      </c>
      <c r="O10" s="26" t="str">
        <f>IF(AND($S8&lt;=30,O9&lt;&gt;""),MAX($R$8*(ROW()-10)+$A$8*(COLUMN()-3+6*Variables!$A$14),0),"")</f>
        <v/>
      </c>
      <c r="P10" s="26" t="str">
        <f>IF(AND($S8&lt;=30,P9&lt;&gt;""),MAX($R$8*(ROW()-10)+$A$8*(COLUMN()-3+6*Variables!$A$14),0),"")</f>
        <v/>
      </c>
      <c r="Q10" s="27" t="str">
        <f>IF(AND($S8&lt;=30,Q9&lt;&gt;""),MAX($R$8*(ROW()-10)+$A$8*(COLUMN()-3+6*Variables!$A$14),0),"")</f>
        <v/>
      </c>
      <c r="R10" s="4">
        <f t="shared" si="1"/>
        <v>0</v>
      </c>
      <c r="S10" s="5">
        <f t="shared" si="2"/>
        <v>0</v>
      </c>
    </row>
    <row r="11" spans="1:19" x14ac:dyDescent="0.4">
      <c r="A11" s="53"/>
      <c r="B11" s="28" t="str">
        <f t="shared" ref="B11:B13" si="3">IF($S9&lt;=30,FIXED($S9+0,1)&amp;"–"&amp;FIXED($S10-0.1,1),"")</f>
        <v>0.0–-0.1</v>
      </c>
      <c r="C11" s="24" t="str">
        <f t="shared" ref="C11:C24" si="4">IF(AND($S9&lt;=30,C10&lt;&gt;""),MAX($R$8*(ROW()-10),0),"")</f>
        <v/>
      </c>
      <c r="D11" s="29" t="str">
        <f>IF(AND($S9&lt;=30,D10&lt;&gt;""),MAX($R$8*(ROW()-10)+$A$8*(COLUMN()-3+6*Variables!$A$14),0),"")</f>
        <v/>
      </c>
      <c r="E11" s="30" t="str">
        <f>IF(AND($S9&lt;=30,E10&lt;&gt;""),MAX($R$8*(ROW()-10)+$A$8*(COLUMN()-3+6*Variables!$A$14),0),"")</f>
        <v/>
      </c>
      <c r="F11" s="30" t="str">
        <f>IF(AND($S9&lt;=30,F10&lt;&gt;""),MAX($R$8*(ROW()-10)+$A$8*(COLUMN()-3+6*Variables!$A$14),0),"")</f>
        <v/>
      </c>
      <c r="G11" s="30" t="str">
        <f>IF(AND($S9&lt;=30,G10&lt;&gt;""),MAX($R$8*(ROW()-10)+$A$8*(COLUMN()-3+6*Variables!$A$14),0),"")</f>
        <v/>
      </c>
      <c r="H11" s="30" t="str">
        <f>IF(AND($S9&lt;=30,H10&lt;&gt;""),MAX($R$8*(ROW()-10)+$A$8*(COLUMN()-3+6*Variables!$A$14),0),"")</f>
        <v/>
      </c>
      <c r="I11" s="30" t="str">
        <f>IF(AND($S9&lt;=30,I10&lt;&gt;""),MAX($R$8*(ROW()-10)+$A$8*(COLUMN()-3+6*Variables!$A$14),0),"")</f>
        <v/>
      </c>
      <c r="J11" s="30" t="str">
        <f>IF(AND($S9&lt;=30,J10&lt;&gt;""),MAX($R$8*(ROW()-10)+$A$8*(COLUMN()-3+6*Variables!$A$14),0),"")</f>
        <v/>
      </c>
      <c r="K11" s="30" t="str">
        <f>IF(AND($S9&lt;=30,K10&lt;&gt;""),MAX($R$8*(ROW()-10)+$A$8*(COLUMN()-3+6*Variables!$A$14),0),"")</f>
        <v/>
      </c>
      <c r="L11" s="30" t="str">
        <f>IF(AND($S9&lt;=30,L10&lt;&gt;""),MAX($R$8*(ROW()-10)+$A$8*(COLUMN()-3+6*Variables!$A$14),0),"")</f>
        <v/>
      </c>
      <c r="M11" s="30" t="str">
        <f>IF(AND($S9&lt;=30,M10&lt;&gt;""),MAX($R$8*(ROW()-10)+$A$8*(COLUMN()-3+6*Variables!$A$14),0),"")</f>
        <v/>
      </c>
      <c r="N11" s="30" t="str">
        <f>IF(AND($S9&lt;=30,N10&lt;&gt;""),MAX($R$8*(ROW()-10)+$A$8*(COLUMN()-3+6*Variables!$A$14),0),"")</f>
        <v/>
      </c>
      <c r="O11" s="30" t="str">
        <f>IF(AND($S9&lt;=30,O10&lt;&gt;""),MAX($R$8*(ROW()-10)+$A$8*(COLUMN()-3+6*Variables!$A$14),0),"")</f>
        <v/>
      </c>
      <c r="P11" s="30" t="str">
        <f>IF(AND($S9&lt;=30,P10&lt;&gt;""),MAX($R$8*(ROW()-10)+$A$8*(COLUMN()-3+6*Variables!$A$14),0),"")</f>
        <v/>
      </c>
      <c r="Q11" s="31" t="str">
        <f>IF(AND($S9&lt;=30,Q10&lt;&gt;""),MAX($R$8*(ROW()-10)+$A$8*(COLUMN()-3+6*Variables!$A$14),0),"")</f>
        <v/>
      </c>
      <c r="R11" s="4">
        <f t="shared" si="1"/>
        <v>0</v>
      </c>
      <c r="S11" s="5">
        <f t="shared" si="2"/>
        <v>0</v>
      </c>
    </row>
    <row r="12" spans="1:19" x14ac:dyDescent="0.4">
      <c r="A12" s="53"/>
      <c r="B12" s="28" t="str">
        <f t="shared" si="3"/>
        <v>0.0–-0.1</v>
      </c>
      <c r="C12" s="24" t="str">
        <f t="shared" si="4"/>
        <v/>
      </c>
      <c r="D12" s="29" t="str">
        <f>IF(AND($S10&lt;=30,D11&lt;&gt;""),MAX($R$8*(ROW()-10)+$A$8*(COLUMN()-3+6*Variables!$A$14),0),"")</f>
        <v/>
      </c>
      <c r="E12" s="30" t="str">
        <f>IF(AND($S10&lt;=30,E11&lt;&gt;""),MAX($R$8*(ROW()-10)+$A$8*(COLUMN()-3+6*Variables!$A$14),0),"")</f>
        <v/>
      </c>
      <c r="F12" s="30" t="str">
        <f>IF(AND($S10&lt;=30,F11&lt;&gt;""),MAX($R$8*(ROW()-10)+$A$8*(COLUMN()-3+6*Variables!$A$14),0),"")</f>
        <v/>
      </c>
      <c r="G12" s="30" t="str">
        <f>IF(AND($S10&lt;=30,G11&lt;&gt;""),MAX($R$8*(ROW()-10)+$A$8*(COLUMN()-3+6*Variables!$A$14),0),"")</f>
        <v/>
      </c>
      <c r="H12" s="30" t="str">
        <f>IF(AND($S10&lt;=30,H11&lt;&gt;""),MAX($R$8*(ROW()-10)+$A$8*(COLUMN()-3+6*Variables!$A$14),0),"")</f>
        <v/>
      </c>
      <c r="I12" s="30" t="str">
        <f>IF(AND($S10&lt;=30,I11&lt;&gt;""),MAX($R$8*(ROW()-10)+$A$8*(COLUMN()-3+6*Variables!$A$14),0),"")</f>
        <v/>
      </c>
      <c r="J12" s="30" t="str">
        <f>IF(AND($S10&lt;=30,J11&lt;&gt;""),MAX($R$8*(ROW()-10)+$A$8*(COLUMN()-3+6*Variables!$A$14),0),"")</f>
        <v/>
      </c>
      <c r="K12" s="30" t="str">
        <f>IF(AND($S10&lt;=30,K11&lt;&gt;""),MAX($R$8*(ROW()-10)+$A$8*(COLUMN()-3+6*Variables!$A$14),0),"")</f>
        <v/>
      </c>
      <c r="L12" s="30" t="str">
        <f>IF(AND($S10&lt;=30,L11&lt;&gt;""),MAX($R$8*(ROW()-10)+$A$8*(COLUMN()-3+6*Variables!$A$14),0),"")</f>
        <v/>
      </c>
      <c r="M12" s="30" t="str">
        <f>IF(AND($S10&lt;=30,M11&lt;&gt;""),MAX($R$8*(ROW()-10)+$A$8*(COLUMN()-3+6*Variables!$A$14),0),"")</f>
        <v/>
      </c>
      <c r="N12" s="30" t="str">
        <f>IF(AND($S10&lt;=30,N11&lt;&gt;""),MAX($R$8*(ROW()-10)+$A$8*(COLUMN()-3+6*Variables!$A$14),0),"")</f>
        <v/>
      </c>
      <c r="O12" s="30" t="str">
        <f>IF(AND($S10&lt;=30,O11&lt;&gt;""),MAX($R$8*(ROW()-10)+$A$8*(COLUMN()-3+6*Variables!$A$14),0),"")</f>
        <v/>
      </c>
      <c r="P12" s="30" t="str">
        <f>IF(AND($S10&lt;=30,P11&lt;&gt;""),MAX($R$8*(ROW()-10)+$A$8*(COLUMN()-3+6*Variables!$A$14),0),"")</f>
        <v/>
      </c>
      <c r="Q12" s="31" t="str">
        <f>IF(AND($S10&lt;=30,Q11&lt;&gt;""),MAX($R$8*(ROW()-10)+$A$8*(COLUMN()-3+6*Variables!$A$14),0),"")</f>
        <v/>
      </c>
      <c r="R12" s="4">
        <f t="shared" si="1"/>
        <v>0</v>
      </c>
      <c r="S12" s="5">
        <f t="shared" si="2"/>
        <v>0</v>
      </c>
    </row>
    <row r="13" spans="1:19" x14ac:dyDescent="0.4">
      <c r="A13" s="53"/>
      <c r="B13" s="28" t="str">
        <f t="shared" si="3"/>
        <v>0.0–-0.1</v>
      </c>
      <c r="C13" s="24" t="str">
        <f t="shared" si="4"/>
        <v/>
      </c>
      <c r="D13" s="29" t="str">
        <f>IF(AND($S11&lt;=30,D12&lt;&gt;""),MAX($R$8*(ROW()-10)+$A$8*(COLUMN()-3+6*Variables!$A$14),0),"")</f>
        <v/>
      </c>
      <c r="E13" s="30" t="str">
        <f>IF(AND($S11&lt;=30,E12&lt;&gt;""),MAX($R$8*(ROW()-10)+$A$8*(COLUMN()-3+6*Variables!$A$14),0),"")</f>
        <v/>
      </c>
      <c r="F13" s="30" t="str">
        <f>IF(AND($S11&lt;=30,F12&lt;&gt;""),MAX($R$8*(ROW()-10)+$A$8*(COLUMN()-3+6*Variables!$A$14),0),"")</f>
        <v/>
      </c>
      <c r="G13" s="30" t="str">
        <f>IF(AND($S11&lt;=30,G12&lt;&gt;""),MAX($R$8*(ROW()-10)+$A$8*(COLUMN()-3+6*Variables!$A$14),0),"")</f>
        <v/>
      </c>
      <c r="H13" s="30" t="str">
        <f>IF(AND($S11&lt;=30,H12&lt;&gt;""),MAX($R$8*(ROW()-10)+$A$8*(COLUMN()-3+6*Variables!$A$14),0),"")</f>
        <v/>
      </c>
      <c r="I13" s="30" t="str">
        <f>IF(AND($S11&lt;=30,I12&lt;&gt;""),MAX($R$8*(ROW()-10)+$A$8*(COLUMN()-3+6*Variables!$A$14),0),"")</f>
        <v/>
      </c>
      <c r="J13" s="30" t="str">
        <f>IF(AND($S11&lt;=30,J12&lt;&gt;""),MAX($R$8*(ROW()-10)+$A$8*(COLUMN()-3+6*Variables!$A$14),0),"")</f>
        <v/>
      </c>
      <c r="K13" s="30" t="str">
        <f>IF(AND($S11&lt;=30,K12&lt;&gt;""),MAX($R$8*(ROW()-10)+$A$8*(COLUMN()-3+6*Variables!$A$14),0),"")</f>
        <v/>
      </c>
      <c r="L13" s="30" t="str">
        <f>IF(AND($S11&lt;=30,L12&lt;&gt;""),MAX($R$8*(ROW()-10)+$A$8*(COLUMN()-3+6*Variables!$A$14),0),"")</f>
        <v/>
      </c>
      <c r="M13" s="30" t="str">
        <f>IF(AND($S11&lt;=30,M12&lt;&gt;""),MAX($R$8*(ROW()-10)+$A$8*(COLUMN()-3+6*Variables!$A$14),0),"")</f>
        <v/>
      </c>
      <c r="N13" s="30" t="str">
        <f>IF(AND($S11&lt;=30,N12&lt;&gt;""),MAX($R$8*(ROW()-10)+$A$8*(COLUMN()-3+6*Variables!$A$14),0),"")</f>
        <v/>
      </c>
      <c r="O13" s="30" t="str">
        <f>IF(AND($S11&lt;=30,O12&lt;&gt;""),MAX($R$8*(ROW()-10)+$A$8*(COLUMN()-3+6*Variables!$A$14),0),"")</f>
        <v/>
      </c>
      <c r="P13" s="30" t="str">
        <f>IF(AND($S11&lt;=30,P12&lt;&gt;""),MAX($R$8*(ROW()-10)+$A$8*(COLUMN()-3+6*Variables!$A$14),0),"")</f>
        <v/>
      </c>
      <c r="Q13" s="31" t="str">
        <f>IF(AND($S11&lt;=30,Q12&lt;&gt;""),MAX($R$8*(ROW()-10)+$A$8*(COLUMN()-3+6*Variables!$A$14),0),"")</f>
        <v/>
      </c>
      <c r="R13" s="4">
        <f t="shared" si="1"/>
        <v>0</v>
      </c>
      <c r="S13" s="5">
        <f t="shared" si="2"/>
        <v>0</v>
      </c>
    </row>
    <row r="14" spans="1:19" x14ac:dyDescent="0.4">
      <c r="A14" s="53"/>
      <c r="B14" s="28" t="str">
        <f t="shared" ref="B14:B24" si="5">IF($S12&lt;=30,FIXED($S12+0,1)&amp;"–"&amp;FIXED($S13-0.1,1),"")</f>
        <v>0.0–-0.1</v>
      </c>
      <c r="C14" s="24" t="str">
        <f t="shared" si="4"/>
        <v/>
      </c>
      <c r="D14" s="29" t="str">
        <f>IF(AND($S12&lt;=30,D13&lt;&gt;""),MAX($R$8*(ROW()-10)+$A$8*(COLUMN()-3+6*Variables!$A$14),0),"")</f>
        <v/>
      </c>
      <c r="E14" s="30" t="str">
        <f>IF(AND($S12&lt;=30,E13&lt;&gt;""),MAX($R$8*(ROW()-10)+$A$8*(COLUMN()-3+6*Variables!$A$14),0),"")</f>
        <v/>
      </c>
      <c r="F14" s="30" t="str">
        <f>IF(AND($S12&lt;=30,F13&lt;&gt;""),MAX($R$8*(ROW()-10)+$A$8*(COLUMN()-3+6*Variables!$A$14),0),"")</f>
        <v/>
      </c>
      <c r="G14" s="30" t="str">
        <f>IF(AND($S12&lt;=30,G13&lt;&gt;""),MAX($R$8*(ROW()-10)+$A$8*(COLUMN()-3+6*Variables!$A$14),0),"")</f>
        <v/>
      </c>
      <c r="H14" s="30" t="str">
        <f>IF(AND($S12&lt;=30,H13&lt;&gt;""),MAX($R$8*(ROW()-10)+$A$8*(COLUMN()-3+6*Variables!$A$14),0),"")</f>
        <v/>
      </c>
      <c r="I14" s="30" t="str">
        <f>IF(AND($S12&lt;=30,I13&lt;&gt;""),MAX($R$8*(ROW()-10)+$A$8*(COLUMN()-3+6*Variables!$A$14),0),"")</f>
        <v/>
      </c>
      <c r="J14" s="30" t="str">
        <f>IF(AND($S12&lt;=30,J13&lt;&gt;""),MAX($R$8*(ROW()-10)+$A$8*(COLUMN()-3+6*Variables!$A$14),0),"")</f>
        <v/>
      </c>
      <c r="K14" s="30" t="str">
        <f>IF(AND($S12&lt;=30,K13&lt;&gt;""),MAX($R$8*(ROW()-10)+$A$8*(COLUMN()-3+6*Variables!$A$14),0),"")</f>
        <v/>
      </c>
      <c r="L14" s="30" t="str">
        <f>IF(AND($S12&lt;=30,L13&lt;&gt;""),MAX($R$8*(ROW()-10)+$A$8*(COLUMN()-3+6*Variables!$A$14),0),"")</f>
        <v/>
      </c>
      <c r="M14" s="30" t="str">
        <f>IF(AND($S12&lt;=30,M13&lt;&gt;""),MAX($R$8*(ROW()-10)+$A$8*(COLUMN()-3+6*Variables!$A$14),0),"")</f>
        <v/>
      </c>
      <c r="N14" s="30" t="str">
        <f>IF(AND($S12&lt;=30,N13&lt;&gt;""),MAX($R$8*(ROW()-10)+$A$8*(COLUMN()-3+6*Variables!$A$14),0),"")</f>
        <v/>
      </c>
      <c r="O14" s="30" t="str">
        <f>IF(AND($S12&lt;=30,O13&lt;&gt;""),MAX($R$8*(ROW()-10)+$A$8*(COLUMN()-3+6*Variables!$A$14),0),"")</f>
        <v/>
      </c>
      <c r="P14" s="30" t="str">
        <f>IF(AND($S12&lt;=30,P13&lt;&gt;""),MAX($R$8*(ROW()-10)+$A$8*(COLUMN()-3+6*Variables!$A$14),0),"")</f>
        <v/>
      </c>
      <c r="Q14" s="31" t="str">
        <f>IF(AND($S12&lt;=30,Q13&lt;&gt;""),MAX($R$8*(ROW()-10)+$A$8*(COLUMN()-3+6*Variables!$A$14),0),"")</f>
        <v/>
      </c>
      <c r="R14" s="4">
        <f t="shared" si="1"/>
        <v>0</v>
      </c>
      <c r="S14" s="5">
        <f t="shared" si="2"/>
        <v>0</v>
      </c>
    </row>
    <row r="15" spans="1:19" x14ac:dyDescent="0.4">
      <c r="A15" s="53"/>
      <c r="B15" s="28" t="str">
        <f t="shared" si="5"/>
        <v>0.0–-0.1</v>
      </c>
      <c r="C15" s="24" t="str">
        <f t="shared" si="4"/>
        <v/>
      </c>
      <c r="D15" s="29" t="str">
        <f>IF(AND($S13&lt;=30,D14&lt;&gt;""),MAX($R$8*(ROW()-10)+$A$8*(COLUMN()-3+6*Variables!$A$14),0),"")</f>
        <v/>
      </c>
      <c r="E15" s="30" t="str">
        <f>IF(AND($S13&lt;=30,E14&lt;&gt;""),MAX($R$8*(ROW()-10)+$A$8*(COLUMN()-3+6*Variables!$A$14),0),"")</f>
        <v/>
      </c>
      <c r="F15" s="30" t="str">
        <f>IF(AND($S13&lt;=30,F14&lt;&gt;""),MAX($R$8*(ROW()-10)+$A$8*(COLUMN()-3+6*Variables!$A$14),0),"")</f>
        <v/>
      </c>
      <c r="G15" s="30" t="str">
        <f>IF(AND($S13&lt;=30,G14&lt;&gt;""),MAX($R$8*(ROW()-10)+$A$8*(COLUMN()-3+6*Variables!$A$14),0),"")</f>
        <v/>
      </c>
      <c r="H15" s="30" t="str">
        <f>IF(AND($S13&lt;=30,H14&lt;&gt;""),MAX($R$8*(ROW()-10)+$A$8*(COLUMN()-3+6*Variables!$A$14),0),"")</f>
        <v/>
      </c>
      <c r="I15" s="30" t="str">
        <f>IF(AND($S13&lt;=30,I14&lt;&gt;""),MAX($R$8*(ROW()-10)+$A$8*(COLUMN()-3+6*Variables!$A$14),0),"")</f>
        <v/>
      </c>
      <c r="J15" s="30" t="str">
        <f>IF(AND($S13&lt;=30,J14&lt;&gt;""),MAX($R$8*(ROW()-10)+$A$8*(COLUMN()-3+6*Variables!$A$14),0),"")</f>
        <v/>
      </c>
      <c r="K15" s="30" t="str">
        <f>IF(AND($S13&lt;=30,K14&lt;&gt;""),MAX($R$8*(ROW()-10)+$A$8*(COLUMN()-3+6*Variables!$A$14),0),"")</f>
        <v/>
      </c>
      <c r="L15" s="30" t="str">
        <f>IF(AND($S13&lt;=30,L14&lt;&gt;""),MAX($R$8*(ROW()-10)+$A$8*(COLUMN()-3+6*Variables!$A$14),0),"")</f>
        <v/>
      </c>
      <c r="M15" s="30" t="str">
        <f>IF(AND($S13&lt;=30,M14&lt;&gt;""),MAX($R$8*(ROW()-10)+$A$8*(COLUMN()-3+6*Variables!$A$14),0),"")</f>
        <v/>
      </c>
      <c r="N15" s="30" t="str">
        <f>IF(AND($S13&lt;=30,N14&lt;&gt;""),MAX($R$8*(ROW()-10)+$A$8*(COLUMN()-3+6*Variables!$A$14),0),"")</f>
        <v/>
      </c>
      <c r="O15" s="30" t="str">
        <f>IF(AND($S13&lt;=30,O14&lt;&gt;""),MAX($R$8*(ROW()-10)+$A$8*(COLUMN()-3+6*Variables!$A$14),0),"")</f>
        <v/>
      </c>
      <c r="P15" s="30" t="str">
        <f>IF(AND($S13&lt;=30,P14&lt;&gt;""),MAX($R$8*(ROW()-10)+$A$8*(COLUMN()-3+6*Variables!$A$14),0),"")</f>
        <v/>
      </c>
      <c r="Q15" s="31" t="str">
        <f>IF(AND($S13&lt;=30,Q14&lt;&gt;""),MAX($R$8*(ROW()-10)+$A$8*(COLUMN()-3+6*Variables!$A$14),0),"")</f>
        <v/>
      </c>
      <c r="R15" s="4">
        <f t="shared" si="1"/>
        <v>0</v>
      </c>
      <c r="S15" s="5">
        <f t="shared" si="2"/>
        <v>0</v>
      </c>
    </row>
    <row r="16" spans="1:19" x14ac:dyDescent="0.4">
      <c r="A16" s="53"/>
      <c r="B16" s="28" t="str">
        <f t="shared" si="5"/>
        <v>0.0–-0.1</v>
      </c>
      <c r="C16" s="24" t="str">
        <f t="shared" si="4"/>
        <v/>
      </c>
      <c r="D16" s="29" t="str">
        <f>IF(AND($S14&lt;=30,D15&lt;&gt;""),MAX($R$8*(ROW()-10)+$A$8*(COLUMN()-3+6*Variables!$A$14),0),"")</f>
        <v/>
      </c>
      <c r="E16" s="30" t="str">
        <f>IF(AND($S14&lt;=30,E15&lt;&gt;""),MAX($R$8*(ROW()-10)+$A$8*(COLUMN()-3+6*Variables!$A$14),0),"")</f>
        <v/>
      </c>
      <c r="F16" s="30" t="str">
        <f>IF(AND($S14&lt;=30,F15&lt;&gt;""),MAX($R$8*(ROW()-10)+$A$8*(COLUMN()-3+6*Variables!$A$14),0),"")</f>
        <v/>
      </c>
      <c r="G16" s="30" t="str">
        <f>IF(AND($S14&lt;=30,G15&lt;&gt;""),MAX($R$8*(ROW()-10)+$A$8*(COLUMN()-3+6*Variables!$A$14),0),"")</f>
        <v/>
      </c>
      <c r="H16" s="30" t="str">
        <f>IF(AND($S14&lt;=30,H15&lt;&gt;""),MAX($R$8*(ROW()-10)+$A$8*(COLUMN()-3+6*Variables!$A$14),0),"")</f>
        <v/>
      </c>
      <c r="I16" s="30" t="str">
        <f>IF(AND($S14&lt;=30,I15&lt;&gt;""),MAX($R$8*(ROW()-10)+$A$8*(COLUMN()-3+6*Variables!$A$14),0),"")</f>
        <v/>
      </c>
      <c r="J16" s="30" t="str">
        <f>IF(AND($S14&lt;=30,J15&lt;&gt;""),MAX($R$8*(ROW()-10)+$A$8*(COLUMN()-3+6*Variables!$A$14),0),"")</f>
        <v/>
      </c>
      <c r="K16" s="30" t="str">
        <f>IF(AND($S14&lt;=30,K15&lt;&gt;""),MAX($R$8*(ROW()-10)+$A$8*(COLUMN()-3+6*Variables!$A$14),0),"")</f>
        <v/>
      </c>
      <c r="L16" s="30" t="str">
        <f>IF(AND($S14&lt;=30,L15&lt;&gt;""),MAX($R$8*(ROW()-10)+$A$8*(COLUMN()-3+6*Variables!$A$14),0),"")</f>
        <v/>
      </c>
      <c r="M16" s="30" t="str">
        <f>IF(AND($S14&lt;=30,M15&lt;&gt;""),MAX($R$8*(ROW()-10)+$A$8*(COLUMN()-3+6*Variables!$A$14),0),"")</f>
        <v/>
      </c>
      <c r="N16" s="30" t="str">
        <f>IF(AND($S14&lt;=30,N15&lt;&gt;""),MAX($R$8*(ROW()-10)+$A$8*(COLUMN()-3+6*Variables!$A$14),0),"")</f>
        <v/>
      </c>
      <c r="O16" s="30" t="str">
        <f>IF(AND($S14&lt;=30,O15&lt;&gt;""),MAX($R$8*(ROW()-10)+$A$8*(COLUMN()-3+6*Variables!$A$14),0),"")</f>
        <v/>
      </c>
      <c r="P16" s="30" t="str">
        <f>IF(AND($S14&lt;=30,P15&lt;&gt;""),MAX($R$8*(ROW()-10)+$A$8*(COLUMN()-3+6*Variables!$A$14),0),"")</f>
        <v/>
      </c>
      <c r="Q16" s="31" t="str">
        <f>IF(AND($S14&lt;=30,Q15&lt;&gt;""),MAX($R$8*(ROW()-10)+$A$8*(COLUMN()-3+6*Variables!$A$14),0),"")</f>
        <v/>
      </c>
      <c r="R16" s="4">
        <f t="shared" si="1"/>
        <v>0</v>
      </c>
      <c r="S16" s="5">
        <f t="shared" si="2"/>
        <v>0</v>
      </c>
    </row>
    <row r="17" spans="1:19" x14ac:dyDescent="0.4">
      <c r="A17" s="53"/>
      <c r="B17" s="28" t="str">
        <f t="shared" si="5"/>
        <v>0.0–-0.1</v>
      </c>
      <c r="C17" s="24" t="str">
        <f t="shared" si="4"/>
        <v/>
      </c>
      <c r="D17" s="29" t="str">
        <f>IF(AND($S15&lt;=30,D16&lt;&gt;""),MAX($R$8*(ROW()-10)+$A$8*(COLUMN()-3+6*Variables!$A$14),0),"")</f>
        <v/>
      </c>
      <c r="E17" s="30" t="str">
        <f>IF(AND($S15&lt;=30,E16&lt;&gt;""),MAX($R$8*(ROW()-10)+$A$8*(COLUMN()-3+6*Variables!$A$14),0),"")</f>
        <v/>
      </c>
      <c r="F17" s="30" t="str">
        <f>IF(AND($S15&lt;=30,F16&lt;&gt;""),MAX($R$8*(ROW()-10)+$A$8*(COLUMN()-3+6*Variables!$A$14),0),"")</f>
        <v/>
      </c>
      <c r="G17" s="30" t="str">
        <f>IF(AND($S15&lt;=30,G16&lt;&gt;""),MAX($R$8*(ROW()-10)+$A$8*(COLUMN()-3+6*Variables!$A$14),0),"")</f>
        <v/>
      </c>
      <c r="H17" s="30" t="str">
        <f>IF(AND($S15&lt;=30,H16&lt;&gt;""),MAX($R$8*(ROW()-10)+$A$8*(COLUMN()-3+6*Variables!$A$14),0),"")</f>
        <v/>
      </c>
      <c r="I17" s="30" t="str">
        <f>IF(AND($S15&lt;=30,I16&lt;&gt;""),MAX($R$8*(ROW()-10)+$A$8*(COLUMN()-3+6*Variables!$A$14),0),"")</f>
        <v/>
      </c>
      <c r="J17" s="30" t="str">
        <f>IF(AND($S15&lt;=30,J16&lt;&gt;""),MAX($R$8*(ROW()-10)+$A$8*(COLUMN()-3+6*Variables!$A$14),0),"")</f>
        <v/>
      </c>
      <c r="K17" s="30" t="str">
        <f>IF(AND($S15&lt;=30,K16&lt;&gt;""),MAX($R$8*(ROW()-10)+$A$8*(COLUMN()-3+6*Variables!$A$14),0),"")</f>
        <v/>
      </c>
      <c r="L17" s="30" t="str">
        <f>IF(AND($S15&lt;=30,L16&lt;&gt;""),MAX($R$8*(ROW()-10)+$A$8*(COLUMN()-3+6*Variables!$A$14),0),"")</f>
        <v/>
      </c>
      <c r="M17" s="30" t="str">
        <f>IF(AND($S15&lt;=30,M16&lt;&gt;""),MAX($R$8*(ROW()-10)+$A$8*(COLUMN()-3+6*Variables!$A$14),0),"")</f>
        <v/>
      </c>
      <c r="N17" s="30" t="str">
        <f>IF(AND($S15&lt;=30,N16&lt;&gt;""),MAX($R$8*(ROW()-10)+$A$8*(COLUMN()-3+6*Variables!$A$14),0),"")</f>
        <v/>
      </c>
      <c r="O17" s="30" t="str">
        <f>IF(AND($S15&lt;=30,O16&lt;&gt;""),MAX($R$8*(ROW()-10)+$A$8*(COLUMN()-3+6*Variables!$A$14),0),"")</f>
        <v/>
      </c>
      <c r="P17" s="30" t="str">
        <f>IF(AND($S15&lt;=30,P16&lt;&gt;""),MAX($R$8*(ROW()-10)+$A$8*(COLUMN()-3+6*Variables!$A$14),0),"")</f>
        <v/>
      </c>
      <c r="Q17" s="31" t="str">
        <f>IF(AND($S15&lt;=30,Q16&lt;&gt;""),MAX($R$8*(ROW()-10)+$A$8*(COLUMN()-3+6*Variables!$A$14),0),"")</f>
        <v/>
      </c>
      <c r="R17" s="4">
        <f t="shared" si="1"/>
        <v>0</v>
      </c>
      <c r="S17" s="5">
        <f t="shared" si="2"/>
        <v>0</v>
      </c>
    </row>
    <row r="18" spans="1:19" x14ac:dyDescent="0.4">
      <c r="A18" s="53"/>
      <c r="B18" s="28" t="str">
        <f t="shared" si="5"/>
        <v>0.0–-0.1</v>
      </c>
      <c r="C18" s="24" t="str">
        <f t="shared" si="4"/>
        <v/>
      </c>
      <c r="D18" s="29" t="str">
        <f>IF(AND($S16&lt;=30,D17&lt;&gt;""),MAX($R$8*(ROW()-10)+$A$8*(COLUMN()-3+6*Variables!$A$14),0),"")</f>
        <v/>
      </c>
      <c r="E18" s="30" t="str">
        <f>IF(AND($S16&lt;=30,E17&lt;&gt;""),MAX($R$8*(ROW()-10)+$A$8*(COLUMN()-3+6*Variables!$A$14),0),"")</f>
        <v/>
      </c>
      <c r="F18" s="30" t="str">
        <f>IF(AND($S16&lt;=30,F17&lt;&gt;""),MAX($R$8*(ROW()-10)+$A$8*(COLUMN()-3+6*Variables!$A$14),0),"")</f>
        <v/>
      </c>
      <c r="G18" s="30" t="str">
        <f>IF(AND($S16&lt;=30,G17&lt;&gt;""),MAX($R$8*(ROW()-10)+$A$8*(COLUMN()-3+6*Variables!$A$14),0),"")</f>
        <v/>
      </c>
      <c r="H18" s="30" t="str">
        <f>IF(AND($S16&lt;=30,H17&lt;&gt;""),MAX($R$8*(ROW()-10)+$A$8*(COLUMN()-3+6*Variables!$A$14),0),"")</f>
        <v/>
      </c>
      <c r="I18" s="30" t="str">
        <f>IF(AND($S16&lt;=30,I17&lt;&gt;""),MAX($R$8*(ROW()-10)+$A$8*(COLUMN()-3+6*Variables!$A$14),0),"")</f>
        <v/>
      </c>
      <c r="J18" s="30" t="str">
        <f>IF(AND($S16&lt;=30,J17&lt;&gt;""),MAX($R$8*(ROW()-10)+$A$8*(COLUMN()-3+6*Variables!$A$14),0),"")</f>
        <v/>
      </c>
      <c r="K18" s="30" t="str">
        <f>IF(AND($S16&lt;=30,K17&lt;&gt;""),MAX($R$8*(ROW()-10)+$A$8*(COLUMN()-3+6*Variables!$A$14),0),"")</f>
        <v/>
      </c>
      <c r="L18" s="30" t="str">
        <f>IF(AND($S16&lt;=30,L17&lt;&gt;""),MAX($R$8*(ROW()-10)+$A$8*(COLUMN()-3+6*Variables!$A$14),0),"")</f>
        <v/>
      </c>
      <c r="M18" s="30" t="str">
        <f>IF(AND($S16&lt;=30,M17&lt;&gt;""),MAX($R$8*(ROW()-10)+$A$8*(COLUMN()-3+6*Variables!$A$14),0),"")</f>
        <v/>
      </c>
      <c r="N18" s="30" t="str">
        <f>IF(AND($S16&lt;=30,N17&lt;&gt;""),MAX($R$8*(ROW()-10)+$A$8*(COLUMN()-3+6*Variables!$A$14),0),"")</f>
        <v/>
      </c>
      <c r="O18" s="30" t="str">
        <f>IF(AND($S16&lt;=30,O17&lt;&gt;""),MAX($R$8*(ROW()-10)+$A$8*(COLUMN()-3+6*Variables!$A$14),0),"")</f>
        <v/>
      </c>
      <c r="P18" s="30" t="str">
        <f>IF(AND($S16&lt;=30,P17&lt;&gt;""),MAX($R$8*(ROW()-10)+$A$8*(COLUMN()-3+6*Variables!$A$14),0),"")</f>
        <v/>
      </c>
      <c r="Q18" s="31" t="str">
        <f>IF(AND($S16&lt;=30,Q17&lt;&gt;""),MAX($R$8*(ROW()-10)+$A$8*(COLUMN()-3+6*Variables!$A$14),0),"")</f>
        <v/>
      </c>
      <c r="R18" s="4">
        <f t="shared" si="1"/>
        <v>0</v>
      </c>
      <c r="S18" s="5">
        <f t="shared" si="2"/>
        <v>0</v>
      </c>
    </row>
    <row r="19" spans="1:19" x14ac:dyDescent="0.4">
      <c r="A19" s="53"/>
      <c r="B19" s="28" t="str">
        <f t="shared" si="5"/>
        <v>0.0–-0.1</v>
      </c>
      <c r="C19" s="24" t="str">
        <f t="shared" si="4"/>
        <v/>
      </c>
      <c r="D19" s="29" t="str">
        <f>IF(AND($S17&lt;=30,D18&lt;&gt;""),MAX($R$8*(ROW()-10)+$A$8*(COLUMN()-3+6*Variables!$A$14),0),"")</f>
        <v/>
      </c>
      <c r="E19" s="30" t="str">
        <f>IF(AND($S17&lt;=30,E18&lt;&gt;""),MAX($R$8*(ROW()-10)+$A$8*(COLUMN()-3+6*Variables!$A$14),0),"")</f>
        <v/>
      </c>
      <c r="F19" s="30" t="str">
        <f>IF(AND($S17&lt;=30,F18&lt;&gt;""),MAX($R$8*(ROW()-10)+$A$8*(COLUMN()-3+6*Variables!$A$14),0),"")</f>
        <v/>
      </c>
      <c r="G19" s="30" t="str">
        <f>IF(AND($S17&lt;=30,G18&lt;&gt;""),MAX($R$8*(ROW()-10)+$A$8*(COLUMN()-3+6*Variables!$A$14),0),"")</f>
        <v/>
      </c>
      <c r="H19" s="30" t="str">
        <f>IF(AND($S17&lt;=30,H18&lt;&gt;""),MAX($R$8*(ROW()-10)+$A$8*(COLUMN()-3+6*Variables!$A$14),0),"")</f>
        <v/>
      </c>
      <c r="I19" s="30" t="str">
        <f>IF(AND($S17&lt;=30,I18&lt;&gt;""),MAX($R$8*(ROW()-10)+$A$8*(COLUMN()-3+6*Variables!$A$14),0),"")</f>
        <v/>
      </c>
      <c r="J19" s="30" t="str">
        <f>IF(AND($S17&lt;=30,J18&lt;&gt;""),MAX($R$8*(ROW()-10)+$A$8*(COLUMN()-3+6*Variables!$A$14),0),"")</f>
        <v/>
      </c>
      <c r="K19" s="30" t="str">
        <f>IF(AND($S17&lt;=30,K18&lt;&gt;""),MAX($R$8*(ROW()-10)+$A$8*(COLUMN()-3+6*Variables!$A$14),0),"")</f>
        <v/>
      </c>
      <c r="L19" s="30" t="str">
        <f>IF(AND($S17&lt;=30,L18&lt;&gt;""),MAX($R$8*(ROW()-10)+$A$8*(COLUMN()-3+6*Variables!$A$14),0),"")</f>
        <v/>
      </c>
      <c r="M19" s="30" t="str">
        <f>IF(AND($S17&lt;=30,M18&lt;&gt;""),MAX($R$8*(ROW()-10)+$A$8*(COLUMN()-3+6*Variables!$A$14),0),"")</f>
        <v/>
      </c>
      <c r="N19" s="30" t="str">
        <f>IF(AND($S17&lt;=30,N18&lt;&gt;""),MAX($R$8*(ROW()-10)+$A$8*(COLUMN()-3+6*Variables!$A$14),0),"")</f>
        <v/>
      </c>
      <c r="O19" s="30" t="str">
        <f>IF(AND($S17&lt;=30,O18&lt;&gt;""),MAX($R$8*(ROW()-10)+$A$8*(COLUMN()-3+6*Variables!$A$14),0),"")</f>
        <v/>
      </c>
      <c r="P19" s="30" t="str">
        <f>IF(AND($S17&lt;=30,P18&lt;&gt;""),MAX($R$8*(ROW()-10)+$A$8*(COLUMN()-3+6*Variables!$A$14),0),"")</f>
        <v/>
      </c>
      <c r="Q19" s="31" t="str">
        <f>IF(AND($S17&lt;=30,Q18&lt;&gt;""),MAX($R$8*(ROW()-10)+$A$8*(COLUMN()-3+6*Variables!$A$14),0),"")</f>
        <v/>
      </c>
      <c r="R19" s="4">
        <f t="shared" si="1"/>
        <v>0</v>
      </c>
      <c r="S19" s="5">
        <f t="shared" si="2"/>
        <v>0</v>
      </c>
    </row>
    <row r="20" spans="1:19" x14ac:dyDescent="0.4">
      <c r="A20" s="53"/>
      <c r="B20" s="28" t="str">
        <f t="shared" si="5"/>
        <v>0.0–-0.1</v>
      </c>
      <c r="C20" s="24" t="str">
        <f t="shared" si="4"/>
        <v/>
      </c>
      <c r="D20" s="29" t="str">
        <f>IF(AND($S18&lt;=30,D19&lt;&gt;""),MAX($R$8*(ROW()-10)+$A$8*(COLUMN()-3+6*Variables!$A$14),0),"")</f>
        <v/>
      </c>
      <c r="E20" s="30" t="str">
        <f>IF(AND($S18&lt;=30,E19&lt;&gt;""),MAX($R$8*(ROW()-10)+$A$8*(COLUMN()-3+6*Variables!$A$14),0),"")</f>
        <v/>
      </c>
      <c r="F20" s="30" t="str">
        <f>IF(AND($S18&lt;=30,F19&lt;&gt;""),MAX($R$8*(ROW()-10)+$A$8*(COLUMN()-3+6*Variables!$A$14),0),"")</f>
        <v/>
      </c>
      <c r="G20" s="30" t="str">
        <f>IF(AND($S18&lt;=30,G19&lt;&gt;""),MAX($R$8*(ROW()-10)+$A$8*(COLUMN()-3+6*Variables!$A$14),0),"")</f>
        <v/>
      </c>
      <c r="H20" s="30" t="str">
        <f>IF(AND($S18&lt;=30,H19&lt;&gt;""),MAX($R$8*(ROW()-10)+$A$8*(COLUMN()-3+6*Variables!$A$14),0),"")</f>
        <v/>
      </c>
      <c r="I20" s="30" t="str">
        <f>IF(AND($S18&lt;=30,I19&lt;&gt;""),MAX($R$8*(ROW()-10)+$A$8*(COLUMN()-3+6*Variables!$A$14),0),"")</f>
        <v/>
      </c>
      <c r="J20" s="30" t="str">
        <f>IF(AND($S18&lt;=30,J19&lt;&gt;""),MAX($R$8*(ROW()-10)+$A$8*(COLUMN()-3+6*Variables!$A$14),0),"")</f>
        <v/>
      </c>
      <c r="K20" s="30" t="str">
        <f>IF(AND($S18&lt;=30,K19&lt;&gt;""),MAX($R$8*(ROW()-10)+$A$8*(COLUMN()-3+6*Variables!$A$14),0),"")</f>
        <v/>
      </c>
      <c r="L20" s="30" t="str">
        <f>IF(AND($S18&lt;=30,L19&lt;&gt;""),MAX($R$8*(ROW()-10)+$A$8*(COLUMN()-3+6*Variables!$A$14),0),"")</f>
        <v/>
      </c>
      <c r="M20" s="30" t="str">
        <f>IF(AND($S18&lt;=30,M19&lt;&gt;""),MAX($R$8*(ROW()-10)+$A$8*(COLUMN()-3+6*Variables!$A$14),0),"")</f>
        <v/>
      </c>
      <c r="N20" s="30" t="str">
        <f>IF(AND($S18&lt;=30,N19&lt;&gt;""),MAX($R$8*(ROW()-10)+$A$8*(COLUMN()-3+6*Variables!$A$14),0),"")</f>
        <v/>
      </c>
      <c r="O20" s="30" t="str">
        <f>IF(AND($S18&lt;=30,O19&lt;&gt;""),MAX($R$8*(ROW()-10)+$A$8*(COLUMN()-3+6*Variables!$A$14),0),"")</f>
        <v/>
      </c>
      <c r="P20" s="30" t="str">
        <f>IF(AND($S18&lt;=30,P19&lt;&gt;""),MAX($R$8*(ROW()-10)+$A$8*(COLUMN()-3+6*Variables!$A$14),0),"")</f>
        <v/>
      </c>
      <c r="Q20" s="31" t="str">
        <f>IF(AND($S18&lt;=30,Q19&lt;&gt;""),MAX($R$8*(ROW()-10)+$A$8*(COLUMN()-3+6*Variables!$A$14),0),"")</f>
        <v/>
      </c>
      <c r="R20" s="4">
        <f t="shared" si="1"/>
        <v>0</v>
      </c>
      <c r="S20" s="5">
        <f t="shared" si="2"/>
        <v>0</v>
      </c>
    </row>
    <row r="21" spans="1:19" x14ac:dyDescent="0.4">
      <c r="A21" s="53"/>
      <c r="B21" s="28" t="str">
        <f t="shared" si="5"/>
        <v>0.0–-0.1</v>
      </c>
      <c r="C21" s="24" t="str">
        <f t="shared" si="4"/>
        <v/>
      </c>
      <c r="D21" s="29" t="str">
        <f>IF(AND($S19&lt;=30,D20&lt;&gt;""),MAX($R$8*(ROW()-10)+$A$8*(COLUMN()-3+6*Variables!$A$14),0),"")</f>
        <v/>
      </c>
      <c r="E21" s="30" t="str">
        <f>IF(AND($S19&lt;=30,E20&lt;&gt;""),MAX($R$8*(ROW()-10)+$A$8*(COLUMN()-3+6*Variables!$A$14),0),"")</f>
        <v/>
      </c>
      <c r="F21" s="30" t="str">
        <f>IF(AND($S19&lt;=30,F20&lt;&gt;""),MAX($R$8*(ROW()-10)+$A$8*(COLUMN()-3+6*Variables!$A$14),0),"")</f>
        <v/>
      </c>
      <c r="G21" s="30" t="str">
        <f>IF(AND($S19&lt;=30,G20&lt;&gt;""),MAX($R$8*(ROW()-10)+$A$8*(COLUMN()-3+6*Variables!$A$14),0),"")</f>
        <v/>
      </c>
      <c r="H21" s="30" t="str">
        <f>IF(AND($S19&lt;=30,H20&lt;&gt;""),MAX($R$8*(ROW()-10)+$A$8*(COLUMN()-3+6*Variables!$A$14),0),"")</f>
        <v/>
      </c>
      <c r="I21" s="30" t="str">
        <f>IF(AND($S19&lt;=30,I20&lt;&gt;""),MAX($R$8*(ROW()-10)+$A$8*(COLUMN()-3+6*Variables!$A$14),0),"")</f>
        <v/>
      </c>
      <c r="J21" s="30" t="str">
        <f>IF(AND($S19&lt;=30,J20&lt;&gt;""),MAX($R$8*(ROW()-10)+$A$8*(COLUMN()-3+6*Variables!$A$14),0),"")</f>
        <v/>
      </c>
      <c r="K21" s="30" t="str">
        <f>IF(AND($S19&lt;=30,K20&lt;&gt;""),MAX($R$8*(ROW()-10)+$A$8*(COLUMN()-3+6*Variables!$A$14),0),"")</f>
        <v/>
      </c>
      <c r="L21" s="30" t="str">
        <f>IF(AND($S19&lt;=30,L20&lt;&gt;""),MAX($R$8*(ROW()-10)+$A$8*(COLUMN()-3+6*Variables!$A$14),0),"")</f>
        <v/>
      </c>
      <c r="M21" s="30" t="str">
        <f>IF(AND($S19&lt;=30,M20&lt;&gt;""),MAX($R$8*(ROW()-10)+$A$8*(COLUMN()-3+6*Variables!$A$14),0),"")</f>
        <v/>
      </c>
      <c r="N21" s="30" t="str">
        <f>IF(AND($S19&lt;=30,N20&lt;&gt;""),MAX($R$8*(ROW()-10)+$A$8*(COLUMN()-3+6*Variables!$A$14),0),"")</f>
        <v/>
      </c>
      <c r="O21" s="30" t="str">
        <f>IF(AND($S19&lt;=30,O20&lt;&gt;""),MAX($R$8*(ROW()-10)+$A$8*(COLUMN()-3+6*Variables!$A$14),0),"")</f>
        <v/>
      </c>
      <c r="P21" s="30" t="str">
        <f>IF(AND($S19&lt;=30,P20&lt;&gt;""),MAX($R$8*(ROW()-10)+$A$8*(COLUMN()-3+6*Variables!$A$14),0),"")</f>
        <v/>
      </c>
      <c r="Q21" s="31" t="str">
        <f>IF(AND($S19&lt;=30,Q20&lt;&gt;""),MAX($R$8*(ROW()-10)+$A$8*(COLUMN()-3+6*Variables!$A$14),0),"")</f>
        <v/>
      </c>
      <c r="R21" s="4">
        <f t="shared" si="1"/>
        <v>0</v>
      </c>
      <c r="S21" s="5">
        <f t="shared" si="2"/>
        <v>0</v>
      </c>
    </row>
    <row r="22" spans="1:19" x14ac:dyDescent="0.4">
      <c r="A22" s="53"/>
      <c r="B22" s="28" t="str">
        <f t="shared" si="5"/>
        <v>0.0–-0.1</v>
      </c>
      <c r="C22" s="24" t="str">
        <f t="shared" si="4"/>
        <v/>
      </c>
      <c r="D22" s="29" t="str">
        <f>IF(AND($S20&lt;=30,D21&lt;&gt;""),MAX($R$8*(ROW()-10)+$A$8*(COLUMN()-3+6*Variables!$A$14),0),"")</f>
        <v/>
      </c>
      <c r="E22" s="30" t="str">
        <f>IF(AND($S20&lt;=30,E21&lt;&gt;""),MAX($R$8*(ROW()-10)+$A$8*(COLUMN()-3+6*Variables!$A$14),0),"")</f>
        <v/>
      </c>
      <c r="F22" s="30" t="str">
        <f>IF(AND($S20&lt;=30,F21&lt;&gt;""),MAX($R$8*(ROW()-10)+$A$8*(COLUMN()-3+6*Variables!$A$14),0),"")</f>
        <v/>
      </c>
      <c r="G22" s="30" t="str">
        <f>IF(AND($S20&lt;=30,G21&lt;&gt;""),MAX($R$8*(ROW()-10)+$A$8*(COLUMN()-3+6*Variables!$A$14),0),"")</f>
        <v/>
      </c>
      <c r="H22" s="30" t="str">
        <f>IF(AND($S20&lt;=30,H21&lt;&gt;""),MAX($R$8*(ROW()-10)+$A$8*(COLUMN()-3+6*Variables!$A$14),0),"")</f>
        <v/>
      </c>
      <c r="I22" s="30" t="str">
        <f>IF(AND($S20&lt;=30,I21&lt;&gt;""),MAX($R$8*(ROW()-10)+$A$8*(COLUMN()-3+6*Variables!$A$14),0),"")</f>
        <v/>
      </c>
      <c r="J22" s="30" t="str">
        <f>IF(AND($S20&lt;=30,J21&lt;&gt;""),MAX($R$8*(ROW()-10)+$A$8*(COLUMN()-3+6*Variables!$A$14),0),"")</f>
        <v/>
      </c>
      <c r="K22" s="30" t="str">
        <f>IF(AND($S20&lt;=30,K21&lt;&gt;""),MAX($R$8*(ROW()-10)+$A$8*(COLUMN()-3+6*Variables!$A$14),0),"")</f>
        <v/>
      </c>
      <c r="L22" s="30" t="str">
        <f>IF(AND($S20&lt;=30,L21&lt;&gt;""),MAX($R$8*(ROW()-10)+$A$8*(COLUMN()-3+6*Variables!$A$14),0),"")</f>
        <v/>
      </c>
      <c r="M22" s="30" t="str">
        <f>IF(AND($S20&lt;=30,M21&lt;&gt;""),MAX($R$8*(ROW()-10)+$A$8*(COLUMN()-3+6*Variables!$A$14),0),"")</f>
        <v/>
      </c>
      <c r="N22" s="30" t="str">
        <f>IF(AND($S20&lt;=30,N21&lt;&gt;""),MAX($R$8*(ROW()-10)+$A$8*(COLUMN()-3+6*Variables!$A$14),0),"")</f>
        <v/>
      </c>
      <c r="O22" s="30" t="str">
        <f>IF(AND($S20&lt;=30,O21&lt;&gt;""),MAX($R$8*(ROW()-10)+$A$8*(COLUMN()-3+6*Variables!$A$14),0),"")</f>
        <v/>
      </c>
      <c r="P22" s="30" t="str">
        <f>IF(AND($S20&lt;=30,P21&lt;&gt;""),MAX($R$8*(ROW()-10)+$A$8*(COLUMN()-3+6*Variables!$A$14),0),"")</f>
        <v/>
      </c>
      <c r="Q22" s="31" t="str">
        <f>IF(AND($S20&lt;=30,Q21&lt;&gt;""),MAX($R$8*(ROW()-10)+$A$8*(COLUMN()-3+6*Variables!$A$14),0),"")</f>
        <v/>
      </c>
      <c r="R22" s="4">
        <f t="shared" si="1"/>
        <v>0</v>
      </c>
      <c r="S22" s="5">
        <f t="shared" si="2"/>
        <v>0</v>
      </c>
    </row>
    <row r="23" spans="1:19" x14ac:dyDescent="0.4">
      <c r="A23" s="53"/>
      <c r="B23" s="28" t="str">
        <f t="shared" si="5"/>
        <v>0.0–-0.1</v>
      </c>
      <c r="C23" s="24" t="str">
        <f t="shared" si="4"/>
        <v/>
      </c>
      <c r="D23" s="29" t="str">
        <f>IF(AND($S21&lt;=30,D22&lt;&gt;""),MAX($R$8*(ROW()-10)+$A$8*(COLUMN()-3+6*Variables!$A$14),0),"")</f>
        <v/>
      </c>
      <c r="E23" s="30" t="str">
        <f>IF(AND($S21&lt;=30,E22&lt;&gt;""),MAX($R$8*(ROW()-10)+$A$8*(COLUMN()-3+6*Variables!$A$14),0),"")</f>
        <v/>
      </c>
      <c r="F23" s="30" t="str">
        <f>IF(AND($S21&lt;=30,F22&lt;&gt;""),MAX($R$8*(ROW()-10)+$A$8*(COLUMN()-3+6*Variables!$A$14),0),"")</f>
        <v/>
      </c>
      <c r="G23" s="30" t="str">
        <f>IF(AND($S21&lt;=30,G22&lt;&gt;""),MAX($R$8*(ROW()-10)+$A$8*(COLUMN()-3+6*Variables!$A$14),0),"")</f>
        <v/>
      </c>
      <c r="H23" s="30" t="str">
        <f>IF(AND($S21&lt;=30,H22&lt;&gt;""),MAX($R$8*(ROW()-10)+$A$8*(COLUMN()-3+6*Variables!$A$14),0),"")</f>
        <v/>
      </c>
      <c r="I23" s="30" t="str">
        <f>IF(AND($S21&lt;=30,I22&lt;&gt;""),MAX($R$8*(ROW()-10)+$A$8*(COLUMN()-3+6*Variables!$A$14),0),"")</f>
        <v/>
      </c>
      <c r="J23" s="30" t="str">
        <f>IF(AND($S21&lt;=30,J22&lt;&gt;""),MAX($R$8*(ROW()-10)+$A$8*(COLUMN()-3+6*Variables!$A$14),0),"")</f>
        <v/>
      </c>
      <c r="K23" s="30" t="str">
        <f>IF(AND($S21&lt;=30,K22&lt;&gt;""),MAX($R$8*(ROW()-10)+$A$8*(COLUMN()-3+6*Variables!$A$14),0),"")</f>
        <v/>
      </c>
      <c r="L23" s="30" t="str">
        <f>IF(AND($S21&lt;=30,L22&lt;&gt;""),MAX($R$8*(ROW()-10)+$A$8*(COLUMN()-3+6*Variables!$A$14),0),"")</f>
        <v/>
      </c>
      <c r="M23" s="30" t="str">
        <f>IF(AND($S21&lt;=30,M22&lt;&gt;""),MAX($R$8*(ROW()-10)+$A$8*(COLUMN()-3+6*Variables!$A$14),0),"")</f>
        <v/>
      </c>
      <c r="N23" s="30" t="str">
        <f>IF(AND($S21&lt;=30,N22&lt;&gt;""),MAX($R$8*(ROW()-10)+$A$8*(COLUMN()-3+6*Variables!$A$14),0),"")</f>
        <v/>
      </c>
      <c r="O23" s="30" t="str">
        <f>IF(AND($S21&lt;=30,O22&lt;&gt;""),MAX($R$8*(ROW()-10)+$A$8*(COLUMN()-3+6*Variables!$A$14),0),"")</f>
        <v/>
      </c>
      <c r="P23" s="30" t="str">
        <f>IF(AND($S21&lt;=30,P22&lt;&gt;""),MAX($R$8*(ROW()-10)+$A$8*(COLUMN()-3+6*Variables!$A$14),0),"")</f>
        <v/>
      </c>
      <c r="Q23" s="31" t="str">
        <f>IF(AND($S21&lt;=30,Q22&lt;&gt;""),MAX($R$8*(ROW()-10)+$A$8*(COLUMN()-3+6*Variables!$A$14),0),"")</f>
        <v/>
      </c>
      <c r="R23" s="4">
        <f t="shared" si="1"/>
        <v>0</v>
      </c>
      <c r="S23" s="5">
        <f t="shared" si="2"/>
        <v>0</v>
      </c>
    </row>
    <row r="24" spans="1:19" ht="12.6" thickBot="1" x14ac:dyDescent="0.45">
      <c r="A24" s="54"/>
      <c r="B24" s="32" t="str">
        <f t="shared" si="5"/>
        <v>0.0–-0.1</v>
      </c>
      <c r="C24" s="32" t="str">
        <f t="shared" si="4"/>
        <v/>
      </c>
      <c r="D24" s="33" t="str">
        <f>IF(AND($S22&lt;=30,D23&lt;&gt;""),MAX($R$8*(ROW()-10)+$A$8*(COLUMN()-3+6*Variables!$A$14),0),"")</f>
        <v/>
      </c>
      <c r="E24" s="34" t="str">
        <f>IF(AND($S22&lt;=30,E23&lt;&gt;""),MAX($R$8*(ROW()-10)+$A$8*(COLUMN()-3+6*Variables!$A$14),0),"")</f>
        <v/>
      </c>
      <c r="F24" s="34" t="str">
        <f>IF(AND($S22&lt;=30,F23&lt;&gt;""),MAX($R$8*(ROW()-10)+$A$8*(COLUMN()-3+6*Variables!$A$14),0),"")</f>
        <v/>
      </c>
      <c r="G24" s="34" t="str">
        <f>IF(AND($S22&lt;=30,G23&lt;&gt;""),MAX($R$8*(ROW()-10)+$A$8*(COLUMN()-3+6*Variables!$A$14),0),"")</f>
        <v/>
      </c>
      <c r="H24" s="34" t="str">
        <f>IF(AND($S22&lt;=30,H23&lt;&gt;""),MAX($R$8*(ROW()-10)+$A$8*(COLUMN()-3+6*Variables!$A$14),0),"")</f>
        <v/>
      </c>
      <c r="I24" s="34" t="str">
        <f>IF(AND($S22&lt;=30,I23&lt;&gt;""),MAX($R$8*(ROW()-10)+$A$8*(COLUMN()-3+6*Variables!$A$14),0),"")</f>
        <v/>
      </c>
      <c r="J24" s="34" t="str">
        <f>IF(AND($S22&lt;=30,J23&lt;&gt;""),MAX($R$8*(ROW()-10)+$A$8*(COLUMN()-3+6*Variables!$A$14),0),"")</f>
        <v/>
      </c>
      <c r="K24" s="34" t="str">
        <f>IF(AND($S22&lt;=30,K23&lt;&gt;""),MAX($R$8*(ROW()-10)+$A$8*(COLUMN()-3+6*Variables!$A$14),0),"")</f>
        <v/>
      </c>
      <c r="L24" s="34" t="str">
        <f>IF(AND($S22&lt;=30,L23&lt;&gt;""),MAX($R$8*(ROW()-10)+$A$8*(COLUMN()-3+6*Variables!$A$14),0),"")</f>
        <v/>
      </c>
      <c r="M24" s="34" t="str">
        <f>IF(AND($S22&lt;=30,M23&lt;&gt;""),MAX($R$8*(ROW()-10)+$A$8*(COLUMN()-3+6*Variables!$A$14),0),"")</f>
        <v/>
      </c>
      <c r="N24" s="34" t="str">
        <f>IF(AND($S22&lt;=30,N23&lt;&gt;""),MAX($R$8*(ROW()-10)+$A$8*(COLUMN()-3+6*Variables!$A$14),0),"")</f>
        <v/>
      </c>
      <c r="O24" s="34" t="str">
        <f>IF(AND($S22&lt;=30,O23&lt;&gt;""),MAX($R$8*(ROW()-10)+$A$8*(COLUMN()-3+6*Variables!$A$14),0),"")</f>
        <v/>
      </c>
      <c r="P24" s="34" t="str">
        <f>IF(AND($S22&lt;=30,P23&lt;&gt;""),MAX($R$8*(ROW()-10)+$A$8*(COLUMN()-3+6*Variables!$A$14),0),"")</f>
        <v/>
      </c>
      <c r="Q24" s="35" t="str">
        <f>IF(AND($S22&lt;=30,Q23&lt;&gt;""),MAX($R$8*(ROW()-10)+$A$8*(COLUMN()-3+6*Variables!$A$14),0),"")</f>
        <v/>
      </c>
      <c r="R24" s="4">
        <f t="shared" si="1"/>
        <v>0</v>
      </c>
      <c r="S24" s="5">
        <f t="shared" si="2"/>
        <v>0</v>
      </c>
    </row>
    <row r="25" spans="1:19" s="5" customFormat="1" ht="12.6" thickBot="1" x14ac:dyDescent="0.45">
      <c r="A25" s="6">
        <v>0.5</v>
      </c>
      <c r="B25" s="5">
        <f t="shared" ref="B25:Q25" si="6">ROUND($C$4*$A$25*(COLUMN()-2),0)</f>
        <v>0</v>
      </c>
      <c r="C25" s="5">
        <f t="shared" si="6"/>
        <v>0</v>
      </c>
      <c r="D25" s="5">
        <f t="shared" si="6"/>
        <v>0</v>
      </c>
      <c r="E25" s="5">
        <f t="shared" si="6"/>
        <v>0</v>
      </c>
      <c r="F25" s="5">
        <f t="shared" si="6"/>
        <v>0</v>
      </c>
      <c r="G25" s="5">
        <f t="shared" si="6"/>
        <v>0</v>
      </c>
      <c r="H25" s="5">
        <f t="shared" si="6"/>
        <v>0</v>
      </c>
      <c r="I25" s="5">
        <f t="shared" si="6"/>
        <v>0</v>
      </c>
      <c r="J25" s="5">
        <f t="shared" si="6"/>
        <v>0</v>
      </c>
      <c r="K25" s="5">
        <f t="shared" si="6"/>
        <v>0</v>
      </c>
      <c r="L25" s="5">
        <f t="shared" si="6"/>
        <v>0</v>
      </c>
      <c r="M25" s="5">
        <f t="shared" si="6"/>
        <v>0</v>
      </c>
      <c r="N25" s="5">
        <f t="shared" si="6"/>
        <v>0</v>
      </c>
      <c r="O25" s="5">
        <f t="shared" si="6"/>
        <v>0</v>
      </c>
      <c r="P25" s="5">
        <f t="shared" si="6"/>
        <v>0</v>
      </c>
      <c r="Q25" s="5">
        <f t="shared" si="6"/>
        <v>0</v>
      </c>
      <c r="R25" s="4">
        <f>IF($C$5&gt;3.2,0.5,IF($C$5&lt;1.7,1.5,1))</f>
        <v>1.5</v>
      </c>
    </row>
    <row r="26" spans="1:19" ht="16.8" thickBot="1" x14ac:dyDescent="0.45">
      <c r="A26" s="58" t="s">
        <v>14</v>
      </c>
      <c r="B26" s="59"/>
      <c r="C26" s="20" t="str">
        <f>IF(AND($C$7&lt;&gt;"",ISNUMBER(Variables!$C$13)),IF(Variables!$C$14&gt;0,"NONE",ROUND($C$4*Variables!$C$14*3,0)&amp;"–"&amp;ROUND(C25-0.1*$C$4+$Q$25*Variables!$C$13,0)),"")</f>
        <v/>
      </c>
      <c r="D26" s="21" t="str">
        <f>IF(AND($C$7&lt;&gt;"",ISNUMBER(Variables!$C$13)),ROUND(C25-0.1*$C$4+$Q$25*Variables!$C$13+1,0)&amp;"–"&amp;ROUND(D25-0.1*$C$4+$Q$25*Variables!$C$13,0),"")</f>
        <v/>
      </c>
      <c r="E26" s="22" t="str">
        <f>IF(AND($C$7&lt;&gt;"",ISNUMBER(Variables!$C$13)),ROUND(D25-0.1*$C$4+$Q$25*Variables!$C$13+1,0)&amp;"–"&amp;ROUND(E25-0.1*$C$4+$Q$25*Variables!$C$13,0),"")</f>
        <v/>
      </c>
      <c r="F26" s="22" t="str">
        <f>IF(AND($C$7&lt;&gt;"",ISNUMBER(Variables!$C$13)),ROUND(E25-0.1*$C$4+$Q$25*Variables!$C$13+1,0)&amp;"–"&amp;ROUND(F25-0.1*$C$4+$Q$25*Variables!$C$13,0),"")</f>
        <v/>
      </c>
      <c r="G26" s="22" t="str">
        <f>IF(AND($C$7&lt;&gt;"",ISNUMBER(Variables!$C$13)),ROUND(F25-0.1*$C$4+$Q$25*Variables!$C$13+1,0)&amp;"–"&amp;ROUND(G25-0.1*$C$4+$Q$25*Variables!$C$13,0),"")</f>
        <v/>
      </c>
      <c r="H26" s="22" t="str">
        <f>IF(AND($C$7&lt;&gt;"",ISNUMBER(Variables!$C$13)),ROUND(G25-0.1*$C$4+$Q$25*Variables!$C$13+1,0)&amp;"–"&amp;ROUND(H25-0.1*$C$4+$Q$25*Variables!$C$13,0),"")</f>
        <v/>
      </c>
      <c r="I26" s="22" t="str">
        <f>IF(AND($C$7&lt;&gt;"",ISNUMBER(Variables!$C$13)),ROUND(H25-0.1*$C$4+$Q$25*Variables!$C$13+1,0)&amp;"–"&amp;ROUND(I25-0.1*$C$4+$Q$25*Variables!$C$13,0),"")</f>
        <v/>
      </c>
      <c r="J26" s="22" t="str">
        <f>IF(AND($C$7&lt;&gt;"",ISNUMBER(Variables!$C$13)),ROUND(I25-0.1*$C$4+$Q$25*Variables!$C$13+1,0)&amp;"–"&amp;ROUND(J25-0.1*$C$4+$Q$25*Variables!$C$13,0),"")</f>
        <v/>
      </c>
      <c r="K26" s="22" t="str">
        <f>IF(AND($C$7&lt;&gt;"",ISNUMBER(Variables!$C$13)),ROUND(J25-0.1*$C$4+$Q$25*Variables!$C$13+1,0)&amp;"–"&amp;ROUND(K25-0.1*$C$4+$Q$25*Variables!$C$13,0),"")</f>
        <v/>
      </c>
      <c r="L26" s="22" t="str">
        <f>IF(AND($C$7&lt;&gt;"",ISNUMBER(Variables!$C$13)),ROUND(K25-0.1*$C$4+$Q$25*Variables!$C$13+1,0)&amp;"–"&amp;ROUND(L25-0.1*$C$4+$Q$25*Variables!$C$13,0),"")</f>
        <v/>
      </c>
      <c r="M26" s="22" t="str">
        <f>IF(AND($C$7&lt;&gt;"",ISNUMBER(Variables!$C$13)),ROUND(L25-0.1*$C$4+$Q$25*Variables!$C$13+1,0)&amp;"–"&amp;ROUND(M25-0.1*$C$4+$Q$25*Variables!$C$13,0),"")</f>
        <v/>
      </c>
      <c r="N26" s="22" t="str">
        <f>IF(AND($C$7&lt;&gt;"",ISNUMBER(Variables!$C$13)),ROUND(M25-0.1*$C$4+$Q$25*Variables!$C$13+1,0)&amp;"–"&amp;ROUND(N25-0.1*$C$4+$Q$25*Variables!$C$13,0),"")</f>
        <v/>
      </c>
      <c r="O26" s="22" t="str">
        <f>IF(AND($C$7&lt;&gt;"",ISNUMBER(Variables!$C$13)),ROUND(N25-0.1*$C$4+$Q$25*Variables!$C$13+1,0)&amp;"–"&amp;ROUND(O25-0.1*$C$4+$Q$25*Variables!$C$13,0),"")</f>
        <v/>
      </c>
      <c r="P26" s="22" t="str">
        <f>IF(AND($C$7&lt;&gt;"",ISNUMBER(Variables!$C$13)),ROUND(O25-0.1*$C$4+$Q$25*Variables!$C$13+1,0)&amp;"–"&amp;ROUND(P25-0.1*$C$4+$Q$25*Variables!$C$13,0),"")</f>
        <v/>
      </c>
      <c r="Q26" s="23" t="str">
        <f>IF(AND($C$7&lt;&gt;"",ISNUMBER(Variables!$C$13)),ROUND(P25-0.1*$C$4+$Q$25*Variables!$C$13+1,0)&amp;"–"&amp;ROUND(Q25-0.1*$C$4+$Q$25*Variables!$C$13,0),"")</f>
        <v/>
      </c>
      <c r="R26" s="4">
        <f t="shared" ref="R26:R41" si="7">ROUND(C$6+C$5*$R$25*(ROW()-25),1)</f>
        <v>0</v>
      </c>
      <c r="S26" s="5">
        <f t="shared" ref="S26:S41" si="8">ROUND($R26-0.2*$R$8*$C$5,1)</f>
        <v>0</v>
      </c>
    </row>
    <row r="27" spans="1:19" x14ac:dyDescent="0.4">
      <c r="A27" s="57" t="s">
        <v>19</v>
      </c>
      <c r="B27" s="24" t="str">
        <f>FIXED(0,1)&amp;"–"&amp;FIXED($S26-0.1,1)</f>
        <v>0.0–-0.1</v>
      </c>
      <c r="C27" s="24" t="str">
        <f>IF(AND($S25&lt;=30,C26&lt;&gt;""),MAX($R$25*(ROW()-27),0),"")</f>
        <v/>
      </c>
      <c r="D27" s="36" t="str">
        <f>IF(AND($S25&lt;=30,D26&lt;&gt;""),MAX($R$25*(ROW()-27)+$A$25*(COLUMN()-3+6*Variables!$C$14),0),"")</f>
        <v/>
      </c>
      <c r="E27" s="37" t="str">
        <f>IF(AND($S25&lt;=30,E26&lt;&gt;""),MAX($R$25*(ROW()-27)+$A$25*(COLUMN()-3+6*Variables!$C$14),0),"")</f>
        <v/>
      </c>
      <c r="F27" s="37" t="str">
        <f>IF(AND($S25&lt;=30,F26&lt;&gt;""),MAX($R$25*(ROW()-27)+$A$25*(COLUMN()-3+6*Variables!$C$14),0),"")</f>
        <v/>
      </c>
      <c r="G27" s="37" t="str">
        <f>IF(AND($S25&lt;=30,G26&lt;&gt;""),MAX($R$25*(ROW()-27)+$A$25*(COLUMN()-3+6*Variables!$C$14),0),"")</f>
        <v/>
      </c>
      <c r="H27" s="37" t="str">
        <f>IF(AND($S25&lt;=30,H26&lt;&gt;""),MAX($R$25*(ROW()-27)+$A$25*(COLUMN()-3+6*Variables!$C$14),0),"")</f>
        <v/>
      </c>
      <c r="I27" s="37" t="str">
        <f>IF(AND($S25&lt;=30,I26&lt;&gt;""),MAX($R$25*(ROW()-27)+$A$25*(COLUMN()-3+6*Variables!$C$14),0),"")</f>
        <v/>
      </c>
      <c r="J27" s="37" t="str">
        <f>IF(AND($S25&lt;=30,J26&lt;&gt;""),MAX($R$25*(ROW()-27)+$A$25*(COLUMN()-3+6*Variables!$C$14),0),"")</f>
        <v/>
      </c>
      <c r="K27" s="37" t="str">
        <f>IF(AND($S25&lt;=30,K26&lt;&gt;""),MAX($R$25*(ROW()-27)+$A$25*(COLUMN()-3+6*Variables!$C$14),0),"")</f>
        <v/>
      </c>
      <c r="L27" s="37" t="str">
        <f>IF(AND($S25&lt;=30,L26&lt;&gt;""),MAX($R$25*(ROW()-27)+$A$25*(COLUMN()-3+6*Variables!$C$14),0),"")</f>
        <v/>
      </c>
      <c r="M27" s="37" t="str">
        <f>IF(AND($S25&lt;=30,M26&lt;&gt;""),MAX($R$25*(ROW()-27)+$A$25*(COLUMN()-3+6*Variables!$C$14),0),"")</f>
        <v/>
      </c>
      <c r="N27" s="37" t="str">
        <f>IF(AND($S25&lt;=30,N26&lt;&gt;""),MAX($R$25*(ROW()-27)+$A$25*(COLUMN()-3+6*Variables!$C$14),0),"")</f>
        <v/>
      </c>
      <c r="O27" s="37" t="str">
        <f>IF(AND($S25&lt;=30,O26&lt;&gt;""),MAX($R$25*(ROW()-27)+$A$25*(COLUMN()-3+6*Variables!$C$14),0),"")</f>
        <v/>
      </c>
      <c r="P27" s="37" t="str">
        <f>IF(AND($S25&lt;=30,P26&lt;&gt;""),MAX($R$25*(ROW()-27)+$A$25*(COLUMN()-3+6*Variables!$C$14),0),"")</f>
        <v/>
      </c>
      <c r="Q27" s="38" t="str">
        <f>IF(AND($S25&lt;=30,Q26&lt;&gt;""),MAX($R$25*(ROW()-27)+$A$25*(COLUMN()-3+6*Variables!$C$14),0),"")</f>
        <v/>
      </c>
      <c r="R27" s="4">
        <f t="shared" si="7"/>
        <v>0</v>
      </c>
      <c r="S27" s="5">
        <f t="shared" si="8"/>
        <v>0</v>
      </c>
    </row>
    <row r="28" spans="1:19" x14ac:dyDescent="0.4">
      <c r="A28" s="53"/>
      <c r="B28" s="28" t="str">
        <f>IF($S26&lt;=30,FIXED($S26+0,1)&amp;"–"&amp;FIXED($S27-0.1,1),"")</f>
        <v>0.0–-0.1</v>
      </c>
      <c r="C28" s="24" t="str">
        <f t="shared" ref="C28:C41" si="9">IF(AND($S26&lt;=30,C27&lt;&gt;""),MAX($R$25*(ROW()-27),0),"")</f>
        <v/>
      </c>
      <c r="D28" s="29" t="str">
        <f>IF(AND($S26&lt;=30,D27&lt;&gt;""),MAX($R$25*(ROW()-27)+$A$25*(COLUMN()-3+6*Variables!$C$14),0),"")</f>
        <v/>
      </c>
      <c r="E28" s="30" t="str">
        <f>IF(AND($S26&lt;=30,E27&lt;&gt;""),MAX($R$25*(ROW()-27)+$A$25*(COLUMN()-3+6*Variables!$C$14),0),"")</f>
        <v/>
      </c>
      <c r="F28" s="30" t="str">
        <f>IF(AND($S26&lt;=30,F27&lt;&gt;""),MAX($R$25*(ROW()-27)+$A$25*(COLUMN()-3+6*Variables!$C$14),0),"")</f>
        <v/>
      </c>
      <c r="G28" s="30" t="str">
        <f>IF(AND($S26&lt;=30,G27&lt;&gt;""),MAX($R$25*(ROW()-27)+$A$25*(COLUMN()-3+6*Variables!$C$14),0),"")</f>
        <v/>
      </c>
      <c r="H28" s="30" t="str">
        <f>IF(AND($S26&lt;=30,H27&lt;&gt;""),MAX($R$25*(ROW()-27)+$A$25*(COLUMN()-3+6*Variables!$C$14),0),"")</f>
        <v/>
      </c>
      <c r="I28" s="30" t="str">
        <f>IF(AND($S26&lt;=30,I27&lt;&gt;""),MAX($R$25*(ROW()-27)+$A$25*(COLUMN()-3+6*Variables!$C$14),0),"")</f>
        <v/>
      </c>
      <c r="J28" s="30" t="str">
        <f>IF(AND($S26&lt;=30,J27&lt;&gt;""),MAX($R$25*(ROW()-27)+$A$25*(COLUMN()-3+6*Variables!$C$14),0),"")</f>
        <v/>
      </c>
      <c r="K28" s="30" t="str">
        <f>IF(AND($S26&lt;=30,K27&lt;&gt;""),MAX($R$25*(ROW()-27)+$A$25*(COLUMN()-3+6*Variables!$C$14),0),"")</f>
        <v/>
      </c>
      <c r="L28" s="30" t="str">
        <f>IF(AND($S26&lt;=30,L27&lt;&gt;""),MAX($R$25*(ROW()-27)+$A$25*(COLUMN()-3+6*Variables!$C$14),0),"")</f>
        <v/>
      </c>
      <c r="M28" s="30" t="str">
        <f>IF(AND($S26&lt;=30,M27&lt;&gt;""),MAX($R$25*(ROW()-27)+$A$25*(COLUMN()-3+6*Variables!$C$14),0),"")</f>
        <v/>
      </c>
      <c r="N28" s="30" t="str">
        <f>IF(AND($S26&lt;=30,N27&lt;&gt;""),MAX($R$25*(ROW()-27)+$A$25*(COLUMN()-3+6*Variables!$C$14),0),"")</f>
        <v/>
      </c>
      <c r="O28" s="30" t="str">
        <f>IF(AND($S26&lt;=30,O27&lt;&gt;""),MAX($R$25*(ROW()-27)+$A$25*(COLUMN()-3+6*Variables!$C$14),0),"")</f>
        <v/>
      </c>
      <c r="P28" s="30" t="str">
        <f>IF(AND($S26&lt;=30,P27&lt;&gt;""),MAX($R$25*(ROW()-27)+$A$25*(COLUMN()-3+6*Variables!$C$14),0),"")</f>
        <v/>
      </c>
      <c r="Q28" s="31" t="str">
        <f>IF(AND($S26&lt;=30,Q27&lt;&gt;""),MAX($R$25*(ROW()-27)+$A$25*(COLUMN()-3+6*Variables!$C$14),0),"")</f>
        <v/>
      </c>
      <c r="R28" s="4">
        <f t="shared" si="7"/>
        <v>0</v>
      </c>
      <c r="S28" s="5">
        <f t="shared" si="8"/>
        <v>0</v>
      </c>
    </row>
    <row r="29" spans="1:19" x14ac:dyDescent="0.4">
      <c r="A29" s="53"/>
      <c r="B29" s="28" t="str">
        <f t="shared" ref="B29:B41" si="10">IF($S27&lt;=30,FIXED($S27+0,1)&amp;"–"&amp;FIXED($S28-0.1,1),"")</f>
        <v>0.0–-0.1</v>
      </c>
      <c r="C29" s="24" t="str">
        <f t="shared" si="9"/>
        <v/>
      </c>
      <c r="D29" s="29" t="str">
        <f>IF(AND($S27&lt;=30,D28&lt;&gt;""),MAX($R$25*(ROW()-27)+$A$25*(COLUMN()-3+6*Variables!$C$14),0),"")</f>
        <v/>
      </c>
      <c r="E29" s="30" t="str">
        <f>IF(AND($S27&lt;=30,E28&lt;&gt;""),MAX($R$25*(ROW()-27)+$A$25*(COLUMN()-3+6*Variables!$C$14),0),"")</f>
        <v/>
      </c>
      <c r="F29" s="30" t="str">
        <f>IF(AND($S27&lt;=30,F28&lt;&gt;""),MAX($R$25*(ROW()-27)+$A$25*(COLUMN()-3+6*Variables!$C$14),0),"")</f>
        <v/>
      </c>
      <c r="G29" s="30" t="str">
        <f>IF(AND($S27&lt;=30,G28&lt;&gt;""),MAX($R$25*(ROW()-27)+$A$25*(COLUMN()-3+6*Variables!$C$14),0),"")</f>
        <v/>
      </c>
      <c r="H29" s="30" t="str">
        <f>IF(AND($S27&lt;=30,H28&lt;&gt;""),MAX($R$25*(ROW()-27)+$A$25*(COLUMN()-3+6*Variables!$C$14),0),"")</f>
        <v/>
      </c>
      <c r="I29" s="30" t="str">
        <f>IF(AND($S27&lt;=30,I28&lt;&gt;""),MAX($R$25*(ROW()-27)+$A$25*(COLUMN()-3+6*Variables!$C$14),0),"")</f>
        <v/>
      </c>
      <c r="J29" s="30" t="str">
        <f>IF(AND($S27&lt;=30,J28&lt;&gt;""),MAX($R$25*(ROW()-27)+$A$25*(COLUMN()-3+6*Variables!$C$14),0),"")</f>
        <v/>
      </c>
      <c r="K29" s="30" t="str">
        <f>IF(AND($S27&lt;=30,K28&lt;&gt;""),MAX($R$25*(ROW()-27)+$A$25*(COLUMN()-3+6*Variables!$C$14),0),"")</f>
        <v/>
      </c>
      <c r="L29" s="30" t="str">
        <f>IF(AND($S27&lt;=30,L28&lt;&gt;""),MAX($R$25*(ROW()-27)+$A$25*(COLUMN()-3+6*Variables!$C$14),0),"")</f>
        <v/>
      </c>
      <c r="M29" s="30" t="str">
        <f>IF(AND($S27&lt;=30,M28&lt;&gt;""),MAX($R$25*(ROW()-27)+$A$25*(COLUMN()-3+6*Variables!$C$14),0),"")</f>
        <v/>
      </c>
      <c r="N29" s="30" t="str">
        <f>IF(AND($S27&lt;=30,N28&lt;&gt;""),MAX($R$25*(ROW()-27)+$A$25*(COLUMN()-3+6*Variables!$C$14),0),"")</f>
        <v/>
      </c>
      <c r="O29" s="30" t="str">
        <f>IF(AND($S27&lt;=30,O28&lt;&gt;""),MAX($R$25*(ROW()-27)+$A$25*(COLUMN()-3+6*Variables!$C$14),0),"")</f>
        <v/>
      </c>
      <c r="P29" s="30" t="str">
        <f>IF(AND($S27&lt;=30,P28&lt;&gt;""),MAX($R$25*(ROW()-27)+$A$25*(COLUMN()-3+6*Variables!$C$14),0),"")</f>
        <v/>
      </c>
      <c r="Q29" s="31" t="str">
        <f>IF(AND($S27&lt;=30,Q28&lt;&gt;""),MAX($R$25*(ROW()-27)+$A$25*(COLUMN()-3+6*Variables!$C$14),0),"")</f>
        <v/>
      </c>
      <c r="R29" s="4">
        <f t="shared" si="7"/>
        <v>0</v>
      </c>
      <c r="S29" s="5">
        <f t="shared" si="8"/>
        <v>0</v>
      </c>
    </row>
    <row r="30" spans="1:19" x14ac:dyDescent="0.4">
      <c r="A30" s="53"/>
      <c r="B30" s="28" t="str">
        <f t="shared" si="10"/>
        <v>0.0–-0.1</v>
      </c>
      <c r="C30" s="24" t="str">
        <f t="shared" si="9"/>
        <v/>
      </c>
      <c r="D30" s="29" t="str">
        <f>IF(AND($S28&lt;=30,D29&lt;&gt;""),MAX($R$25*(ROW()-27)+$A$25*(COLUMN()-3+6*Variables!$C$14),0),"")</f>
        <v/>
      </c>
      <c r="E30" s="30" t="str">
        <f>IF(AND($S28&lt;=30,E29&lt;&gt;""),MAX($R$25*(ROW()-27)+$A$25*(COLUMN()-3+6*Variables!$C$14),0),"")</f>
        <v/>
      </c>
      <c r="F30" s="30" t="str">
        <f>IF(AND($S28&lt;=30,F29&lt;&gt;""),MAX($R$25*(ROW()-27)+$A$25*(COLUMN()-3+6*Variables!$C$14),0),"")</f>
        <v/>
      </c>
      <c r="G30" s="30" t="str">
        <f>IF(AND($S28&lt;=30,G29&lt;&gt;""),MAX($R$25*(ROW()-27)+$A$25*(COLUMN()-3+6*Variables!$C$14),0),"")</f>
        <v/>
      </c>
      <c r="H30" s="30" t="str">
        <f>IF(AND($S28&lt;=30,H29&lt;&gt;""),MAX($R$25*(ROW()-27)+$A$25*(COLUMN()-3+6*Variables!$C$14),0),"")</f>
        <v/>
      </c>
      <c r="I30" s="30" t="str">
        <f>IF(AND($S28&lt;=30,I29&lt;&gt;""),MAX($R$25*(ROW()-27)+$A$25*(COLUMN()-3+6*Variables!$C$14),0),"")</f>
        <v/>
      </c>
      <c r="J30" s="30" t="str">
        <f>IF(AND($S28&lt;=30,J29&lt;&gt;""),MAX($R$25*(ROW()-27)+$A$25*(COLUMN()-3+6*Variables!$C$14),0),"")</f>
        <v/>
      </c>
      <c r="K30" s="30" t="str">
        <f>IF(AND($S28&lt;=30,K29&lt;&gt;""),MAX($R$25*(ROW()-27)+$A$25*(COLUMN()-3+6*Variables!$C$14),0),"")</f>
        <v/>
      </c>
      <c r="L30" s="30" t="str">
        <f>IF(AND($S28&lt;=30,L29&lt;&gt;""),MAX($R$25*(ROW()-27)+$A$25*(COLUMN()-3+6*Variables!$C$14),0),"")</f>
        <v/>
      </c>
      <c r="M30" s="30" t="str">
        <f>IF(AND($S28&lt;=30,M29&lt;&gt;""),MAX($R$25*(ROW()-27)+$A$25*(COLUMN()-3+6*Variables!$C$14),0),"")</f>
        <v/>
      </c>
      <c r="N30" s="30" t="str">
        <f>IF(AND($S28&lt;=30,N29&lt;&gt;""),MAX($R$25*(ROW()-27)+$A$25*(COLUMN()-3+6*Variables!$C$14),0),"")</f>
        <v/>
      </c>
      <c r="O30" s="30" t="str">
        <f>IF(AND($S28&lt;=30,O29&lt;&gt;""),MAX($R$25*(ROW()-27)+$A$25*(COLUMN()-3+6*Variables!$C$14),0),"")</f>
        <v/>
      </c>
      <c r="P30" s="30" t="str">
        <f>IF(AND($S28&lt;=30,P29&lt;&gt;""),MAX($R$25*(ROW()-27)+$A$25*(COLUMN()-3+6*Variables!$C$14),0),"")</f>
        <v/>
      </c>
      <c r="Q30" s="31" t="str">
        <f>IF(AND($S28&lt;=30,Q29&lt;&gt;""),MAX($R$25*(ROW()-27)+$A$25*(COLUMN()-3+6*Variables!$C$14),0),"")</f>
        <v/>
      </c>
      <c r="R30" s="4">
        <f t="shared" si="7"/>
        <v>0</v>
      </c>
      <c r="S30" s="5">
        <f t="shared" si="8"/>
        <v>0</v>
      </c>
    </row>
    <row r="31" spans="1:19" x14ac:dyDescent="0.4">
      <c r="A31" s="53"/>
      <c r="B31" s="28" t="str">
        <f t="shared" si="10"/>
        <v>0.0–-0.1</v>
      </c>
      <c r="C31" s="24" t="str">
        <f t="shared" si="9"/>
        <v/>
      </c>
      <c r="D31" s="29" t="str">
        <f>IF(AND($S29&lt;=30,D30&lt;&gt;""),MAX($R$25*(ROW()-27)+$A$25*(COLUMN()-3+6*Variables!$C$14),0),"")</f>
        <v/>
      </c>
      <c r="E31" s="30" t="str">
        <f>IF(AND($S29&lt;=30,E30&lt;&gt;""),MAX($R$25*(ROW()-27)+$A$25*(COLUMN()-3+6*Variables!$C$14),0),"")</f>
        <v/>
      </c>
      <c r="F31" s="30" t="str">
        <f>IF(AND($S29&lt;=30,F30&lt;&gt;""),MAX($R$25*(ROW()-27)+$A$25*(COLUMN()-3+6*Variables!$C$14),0),"")</f>
        <v/>
      </c>
      <c r="G31" s="30" t="str">
        <f>IF(AND($S29&lt;=30,G30&lt;&gt;""),MAX($R$25*(ROW()-27)+$A$25*(COLUMN()-3+6*Variables!$C$14),0),"")</f>
        <v/>
      </c>
      <c r="H31" s="30" t="str">
        <f>IF(AND($S29&lt;=30,H30&lt;&gt;""),MAX($R$25*(ROW()-27)+$A$25*(COLUMN()-3+6*Variables!$C$14),0),"")</f>
        <v/>
      </c>
      <c r="I31" s="30" t="str">
        <f>IF(AND($S29&lt;=30,I30&lt;&gt;""),MAX($R$25*(ROW()-27)+$A$25*(COLUMN()-3+6*Variables!$C$14),0),"")</f>
        <v/>
      </c>
      <c r="J31" s="30" t="str">
        <f>IF(AND($S29&lt;=30,J30&lt;&gt;""),MAX($R$25*(ROW()-27)+$A$25*(COLUMN()-3+6*Variables!$C$14),0),"")</f>
        <v/>
      </c>
      <c r="K31" s="30" t="str">
        <f>IF(AND($S29&lt;=30,K30&lt;&gt;""),MAX($R$25*(ROW()-27)+$A$25*(COLUMN()-3+6*Variables!$C$14),0),"")</f>
        <v/>
      </c>
      <c r="L31" s="30" t="str">
        <f>IF(AND($S29&lt;=30,L30&lt;&gt;""),MAX($R$25*(ROW()-27)+$A$25*(COLUMN()-3+6*Variables!$C$14),0),"")</f>
        <v/>
      </c>
      <c r="M31" s="30" t="str">
        <f>IF(AND($S29&lt;=30,M30&lt;&gt;""),MAX($R$25*(ROW()-27)+$A$25*(COLUMN()-3+6*Variables!$C$14),0),"")</f>
        <v/>
      </c>
      <c r="N31" s="30" t="str">
        <f>IF(AND($S29&lt;=30,N30&lt;&gt;""),MAX($R$25*(ROW()-27)+$A$25*(COLUMN()-3+6*Variables!$C$14),0),"")</f>
        <v/>
      </c>
      <c r="O31" s="30" t="str">
        <f>IF(AND($S29&lt;=30,O30&lt;&gt;""),MAX($R$25*(ROW()-27)+$A$25*(COLUMN()-3+6*Variables!$C$14),0),"")</f>
        <v/>
      </c>
      <c r="P31" s="30" t="str">
        <f>IF(AND($S29&lt;=30,P30&lt;&gt;""),MAX($R$25*(ROW()-27)+$A$25*(COLUMN()-3+6*Variables!$C$14),0),"")</f>
        <v/>
      </c>
      <c r="Q31" s="31" t="str">
        <f>IF(AND($S29&lt;=30,Q30&lt;&gt;""),MAX($R$25*(ROW()-27)+$A$25*(COLUMN()-3+6*Variables!$C$14),0),"")</f>
        <v/>
      </c>
      <c r="R31" s="4">
        <f t="shared" si="7"/>
        <v>0</v>
      </c>
      <c r="S31" s="5">
        <f t="shared" si="8"/>
        <v>0</v>
      </c>
    </row>
    <row r="32" spans="1:19" x14ac:dyDescent="0.4">
      <c r="A32" s="53"/>
      <c r="B32" s="28" t="str">
        <f t="shared" si="10"/>
        <v>0.0–-0.1</v>
      </c>
      <c r="C32" s="24" t="str">
        <f t="shared" si="9"/>
        <v/>
      </c>
      <c r="D32" s="29" t="str">
        <f>IF(AND($S30&lt;=30,D31&lt;&gt;""),MAX($R$25*(ROW()-27)+$A$25*(COLUMN()-3+6*Variables!$C$14),0),"")</f>
        <v/>
      </c>
      <c r="E32" s="30" t="str">
        <f>IF(AND($S30&lt;=30,E31&lt;&gt;""),MAX($R$25*(ROW()-27)+$A$25*(COLUMN()-3+6*Variables!$C$14),0),"")</f>
        <v/>
      </c>
      <c r="F32" s="30" t="str">
        <f>IF(AND($S30&lt;=30,F31&lt;&gt;""),MAX($R$25*(ROW()-27)+$A$25*(COLUMN()-3+6*Variables!$C$14),0),"")</f>
        <v/>
      </c>
      <c r="G32" s="30" t="str">
        <f>IF(AND($S30&lt;=30,G31&lt;&gt;""),MAX($R$25*(ROW()-27)+$A$25*(COLUMN()-3+6*Variables!$C$14),0),"")</f>
        <v/>
      </c>
      <c r="H32" s="30" t="str">
        <f>IF(AND($S30&lt;=30,H31&lt;&gt;""),MAX($R$25*(ROW()-27)+$A$25*(COLUMN()-3+6*Variables!$C$14),0),"")</f>
        <v/>
      </c>
      <c r="I32" s="30" t="str">
        <f>IF(AND($S30&lt;=30,I31&lt;&gt;""),MAX($R$25*(ROW()-27)+$A$25*(COLUMN()-3+6*Variables!$C$14),0),"")</f>
        <v/>
      </c>
      <c r="J32" s="30" t="str">
        <f>IF(AND($S30&lt;=30,J31&lt;&gt;""),MAX($R$25*(ROW()-27)+$A$25*(COLUMN()-3+6*Variables!$C$14),0),"")</f>
        <v/>
      </c>
      <c r="K32" s="30" t="str">
        <f>IF(AND($S30&lt;=30,K31&lt;&gt;""),MAX($R$25*(ROW()-27)+$A$25*(COLUMN()-3+6*Variables!$C$14),0),"")</f>
        <v/>
      </c>
      <c r="L32" s="30" t="str">
        <f>IF(AND($S30&lt;=30,L31&lt;&gt;""),MAX($R$25*(ROW()-27)+$A$25*(COLUMN()-3+6*Variables!$C$14),0),"")</f>
        <v/>
      </c>
      <c r="M32" s="30" t="str">
        <f>IF(AND($S30&lt;=30,M31&lt;&gt;""),MAX($R$25*(ROW()-27)+$A$25*(COLUMN()-3+6*Variables!$C$14),0),"")</f>
        <v/>
      </c>
      <c r="N32" s="30" t="str">
        <f>IF(AND($S30&lt;=30,N31&lt;&gt;""),MAX($R$25*(ROW()-27)+$A$25*(COLUMN()-3+6*Variables!$C$14),0),"")</f>
        <v/>
      </c>
      <c r="O32" s="30" t="str">
        <f>IF(AND($S30&lt;=30,O31&lt;&gt;""),MAX($R$25*(ROW()-27)+$A$25*(COLUMN()-3+6*Variables!$C$14),0),"")</f>
        <v/>
      </c>
      <c r="P32" s="30" t="str">
        <f>IF(AND($S30&lt;=30,P31&lt;&gt;""),MAX($R$25*(ROW()-27)+$A$25*(COLUMN()-3+6*Variables!$C$14),0),"")</f>
        <v/>
      </c>
      <c r="Q32" s="31" t="str">
        <f>IF(AND($S30&lt;=30,Q31&lt;&gt;""),MAX($R$25*(ROW()-27)+$A$25*(COLUMN()-3+6*Variables!$C$14),0),"")</f>
        <v/>
      </c>
      <c r="R32" s="4">
        <f t="shared" si="7"/>
        <v>0</v>
      </c>
      <c r="S32" s="5">
        <f t="shared" si="8"/>
        <v>0</v>
      </c>
    </row>
    <row r="33" spans="1:19" x14ac:dyDescent="0.4">
      <c r="A33" s="53"/>
      <c r="B33" s="28" t="str">
        <f t="shared" si="10"/>
        <v>0.0–-0.1</v>
      </c>
      <c r="C33" s="24" t="str">
        <f t="shared" si="9"/>
        <v/>
      </c>
      <c r="D33" s="29" t="str">
        <f>IF(AND($S31&lt;=30,D32&lt;&gt;""),MAX($R$25*(ROW()-27)+$A$25*(COLUMN()-3+6*Variables!$C$14),0),"")</f>
        <v/>
      </c>
      <c r="E33" s="30" t="str">
        <f>IF(AND($S31&lt;=30,E32&lt;&gt;""),MAX($R$25*(ROW()-27)+$A$25*(COLUMN()-3+6*Variables!$C$14),0),"")</f>
        <v/>
      </c>
      <c r="F33" s="30" t="str">
        <f>IF(AND($S31&lt;=30,F32&lt;&gt;""),MAX($R$25*(ROW()-27)+$A$25*(COLUMN()-3+6*Variables!$C$14),0),"")</f>
        <v/>
      </c>
      <c r="G33" s="30" t="str">
        <f>IF(AND($S31&lt;=30,G32&lt;&gt;""),MAX($R$25*(ROW()-27)+$A$25*(COLUMN()-3+6*Variables!$C$14),0),"")</f>
        <v/>
      </c>
      <c r="H33" s="30" t="str">
        <f>IF(AND($S31&lt;=30,H32&lt;&gt;""),MAX($R$25*(ROW()-27)+$A$25*(COLUMN()-3+6*Variables!$C$14),0),"")</f>
        <v/>
      </c>
      <c r="I33" s="30" t="str">
        <f>IF(AND($S31&lt;=30,I32&lt;&gt;""),MAX($R$25*(ROW()-27)+$A$25*(COLUMN()-3+6*Variables!$C$14),0),"")</f>
        <v/>
      </c>
      <c r="J33" s="30" t="str">
        <f>IF(AND($S31&lt;=30,J32&lt;&gt;""),MAX($R$25*(ROW()-27)+$A$25*(COLUMN()-3+6*Variables!$C$14),0),"")</f>
        <v/>
      </c>
      <c r="K33" s="30" t="str">
        <f>IF(AND($S31&lt;=30,K32&lt;&gt;""),MAX($R$25*(ROW()-27)+$A$25*(COLUMN()-3+6*Variables!$C$14),0),"")</f>
        <v/>
      </c>
      <c r="L33" s="30" t="str">
        <f>IF(AND($S31&lt;=30,L32&lt;&gt;""),MAX($R$25*(ROW()-27)+$A$25*(COLUMN()-3+6*Variables!$C$14),0),"")</f>
        <v/>
      </c>
      <c r="M33" s="30" t="str">
        <f>IF(AND($S31&lt;=30,M32&lt;&gt;""),MAX($R$25*(ROW()-27)+$A$25*(COLUMN()-3+6*Variables!$C$14),0),"")</f>
        <v/>
      </c>
      <c r="N33" s="30" t="str">
        <f>IF(AND($S31&lt;=30,N32&lt;&gt;""),MAX($R$25*(ROW()-27)+$A$25*(COLUMN()-3+6*Variables!$C$14),0),"")</f>
        <v/>
      </c>
      <c r="O33" s="30" t="str">
        <f>IF(AND($S31&lt;=30,O32&lt;&gt;""),MAX($R$25*(ROW()-27)+$A$25*(COLUMN()-3+6*Variables!$C$14),0),"")</f>
        <v/>
      </c>
      <c r="P33" s="30" t="str">
        <f>IF(AND($S31&lt;=30,P32&lt;&gt;""),MAX($R$25*(ROW()-27)+$A$25*(COLUMN()-3+6*Variables!$C$14),0),"")</f>
        <v/>
      </c>
      <c r="Q33" s="31" t="str">
        <f>IF(AND($S31&lt;=30,Q32&lt;&gt;""),MAX($R$25*(ROW()-27)+$A$25*(COLUMN()-3+6*Variables!$C$14),0),"")</f>
        <v/>
      </c>
      <c r="R33" s="4">
        <f t="shared" si="7"/>
        <v>0</v>
      </c>
      <c r="S33" s="5">
        <f t="shared" si="8"/>
        <v>0</v>
      </c>
    </row>
    <row r="34" spans="1:19" x14ac:dyDescent="0.4">
      <c r="A34" s="53"/>
      <c r="B34" s="28" t="str">
        <f t="shared" si="10"/>
        <v>0.0–-0.1</v>
      </c>
      <c r="C34" s="24" t="str">
        <f t="shared" si="9"/>
        <v/>
      </c>
      <c r="D34" s="29" t="str">
        <f>IF(AND($S32&lt;=30,D33&lt;&gt;""),MAX($R$25*(ROW()-27)+$A$25*(COLUMN()-3+6*Variables!$C$14),0),"")</f>
        <v/>
      </c>
      <c r="E34" s="30" t="str">
        <f>IF(AND($S32&lt;=30,E33&lt;&gt;""),MAX($R$25*(ROW()-27)+$A$25*(COLUMN()-3+6*Variables!$C$14),0),"")</f>
        <v/>
      </c>
      <c r="F34" s="30" t="str">
        <f>IF(AND($S32&lt;=30,F33&lt;&gt;""),MAX($R$25*(ROW()-27)+$A$25*(COLUMN()-3+6*Variables!$C$14),0),"")</f>
        <v/>
      </c>
      <c r="G34" s="30" t="str">
        <f>IF(AND($S32&lt;=30,G33&lt;&gt;""),MAX($R$25*(ROW()-27)+$A$25*(COLUMN()-3+6*Variables!$C$14),0),"")</f>
        <v/>
      </c>
      <c r="H34" s="30" t="str">
        <f>IF(AND($S32&lt;=30,H33&lt;&gt;""),MAX($R$25*(ROW()-27)+$A$25*(COLUMN()-3+6*Variables!$C$14),0),"")</f>
        <v/>
      </c>
      <c r="I34" s="30" t="str">
        <f>IF(AND($S32&lt;=30,I33&lt;&gt;""),MAX($R$25*(ROW()-27)+$A$25*(COLUMN()-3+6*Variables!$C$14),0),"")</f>
        <v/>
      </c>
      <c r="J34" s="30" t="str">
        <f>IF(AND($S32&lt;=30,J33&lt;&gt;""),MAX($R$25*(ROW()-27)+$A$25*(COLUMN()-3+6*Variables!$C$14),0),"")</f>
        <v/>
      </c>
      <c r="K34" s="30" t="str">
        <f>IF(AND($S32&lt;=30,K33&lt;&gt;""),MAX($R$25*(ROW()-27)+$A$25*(COLUMN()-3+6*Variables!$C$14),0),"")</f>
        <v/>
      </c>
      <c r="L34" s="30" t="str">
        <f>IF(AND($S32&lt;=30,L33&lt;&gt;""),MAX($R$25*(ROW()-27)+$A$25*(COLUMN()-3+6*Variables!$C$14),0),"")</f>
        <v/>
      </c>
      <c r="M34" s="30" t="str">
        <f>IF(AND($S32&lt;=30,M33&lt;&gt;""),MAX($R$25*(ROW()-27)+$A$25*(COLUMN()-3+6*Variables!$C$14),0),"")</f>
        <v/>
      </c>
      <c r="N34" s="30" t="str">
        <f>IF(AND($S32&lt;=30,N33&lt;&gt;""),MAX($R$25*(ROW()-27)+$A$25*(COLUMN()-3+6*Variables!$C$14),0),"")</f>
        <v/>
      </c>
      <c r="O34" s="30" t="str">
        <f>IF(AND($S32&lt;=30,O33&lt;&gt;""),MAX($R$25*(ROW()-27)+$A$25*(COLUMN()-3+6*Variables!$C$14),0),"")</f>
        <v/>
      </c>
      <c r="P34" s="30" t="str">
        <f>IF(AND($S32&lt;=30,P33&lt;&gt;""),MAX($R$25*(ROW()-27)+$A$25*(COLUMN()-3+6*Variables!$C$14),0),"")</f>
        <v/>
      </c>
      <c r="Q34" s="31" t="str">
        <f>IF(AND($S32&lt;=30,Q33&lt;&gt;""),MAX($R$25*(ROW()-27)+$A$25*(COLUMN()-3+6*Variables!$C$14),0),"")</f>
        <v/>
      </c>
      <c r="R34" s="4">
        <f t="shared" si="7"/>
        <v>0</v>
      </c>
      <c r="S34" s="5">
        <f t="shared" si="8"/>
        <v>0</v>
      </c>
    </row>
    <row r="35" spans="1:19" x14ac:dyDescent="0.4">
      <c r="A35" s="53"/>
      <c r="B35" s="28" t="str">
        <f t="shared" si="10"/>
        <v>0.0–-0.1</v>
      </c>
      <c r="C35" s="24" t="str">
        <f t="shared" si="9"/>
        <v/>
      </c>
      <c r="D35" s="29" t="str">
        <f>IF(AND($S33&lt;=30,D34&lt;&gt;""),MAX($R$25*(ROW()-27)+$A$25*(COLUMN()-3+6*Variables!$C$14),0),"")</f>
        <v/>
      </c>
      <c r="E35" s="30" t="str">
        <f>IF(AND($S33&lt;=30,E34&lt;&gt;""),MAX($R$25*(ROW()-27)+$A$25*(COLUMN()-3+6*Variables!$C$14),0),"")</f>
        <v/>
      </c>
      <c r="F35" s="30" t="str">
        <f>IF(AND($S33&lt;=30,F34&lt;&gt;""),MAX($R$25*(ROW()-27)+$A$25*(COLUMN()-3+6*Variables!$C$14),0),"")</f>
        <v/>
      </c>
      <c r="G35" s="30" t="str">
        <f>IF(AND($S33&lt;=30,G34&lt;&gt;""),MAX($R$25*(ROW()-27)+$A$25*(COLUMN()-3+6*Variables!$C$14),0),"")</f>
        <v/>
      </c>
      <c r="H35" s="30" t="str">
        <f>IF(AND($S33&lt;=30,H34&lt;&gt;""),MAX($R$25*(ROW()-27)+$A$25*(COLUMN()-3+6*Variables!$C$14),0),"")</f>
        <v/>
      </c>
      <c r="I35" s="30" t="str">
        <f>IF(AND($S33&lt;=30,I34&lt;&gt;""),MAX($R$25*(ROW()-27)+$A$25*(COLUMN()-3+6*Variables!$C$14),0),"")</f>
        <v/>
      </c>
      <c r="J35" s="30" t="str">
        <f>IF(AND($S33&lt;=30,J34&lt;&gt;""),MAX($R$25*(ROW()-27)+$A$25*(COLUMN()-3+6*Variables!$C$14),0),"")</f>
        <v/>
      </c>
      <c r="K35" s="30" t="str">
        <f>IF(AND($S33&lt;=30,K34&lt;&gt;""),MAX($R$25*(ROW()-27)+$A$25*(COLUMN()-3+6*Variables!$C$14),0),"")</f>
        <v/>
      </c>
      <c r="L35" s="30" t="str">
        <f>IF(AND($S33&lt;=30,L34&lt;&gt;""),MAX($R$25*(ROW()-27)+$A$25*(COLUMN()-3+6*Variables!$C$14),0),"")</f>
        <v/>
      </c>
      <c r="M35" s="30" t="str">
        <f>IF(AND($S33&lt;=30,M34&lt;&gt;""),MAX($R$25*(ROW()-27)+$A$25*(COLUMN()-3+6*Variables!$C$14),0),"")</f>
        <v/>
      </c>
      <c r="N35" s="30" t="str">
        <f>IF(AND($S33&lt;=30,N34&lt;&gt;""),MAX($R$25*(ROW()-27)+$A$25*(COLUMN()-3+6*Variables!$C$14),0),"")</f>
        <v/>
      </c>
      <c r="O35" s="30" t="str">
        <f>IF(AND($S33&lt;=30,O34&lt;&gt;""),MAX($R$25*(ROW()-27)+$A$25*(COLUMN()-3+6*Variables!$C$14),0),"")</f>
        <v/>
      </c>
      <c r="P35" s="30" t="str">
        <f>IF(AND($S33&lt;=30,P34&lt;&gt;""),MAX($R$25*(ROW()-27)+$A$25*(COLUMN()-3+6*Variables!$C$14),0),"")</f>
        <v/>
      </c>
      <c r="Q35" s="31" t="str">
        <f>IF(AND($S33&lt;=30,Q34&lt;&gt;""),MAX($R$25*(ROW()-27)+$A$25*(COLUMN()-3+6*Variables!$C$14),0),"")</f>
        <v/>
      </c>
      <c r="R35" s="4">
        <f t="shared" si="7"/>
        <v>0</v>
      </c>
      <c r="S35" s="5">
        <f t="shared" si="8"/>
        <v>0</v>
      </c>
    </row>
    <row r="36" spans="1:19" x14ac:dyDescent="0.4">
      <c r="A36" s="53"/>
      <c r="B36" s="28" t="str">
        <f t="shared" si="10"/>
        <v>0.0–-0.1</v>
      </c>
      <c r="C36" s="24" t="str">
        <f t="shared" si="9"/>
        <v/>
      </c>
      <c r="D36" s="29" t="str">
        <f>IF(AND($S34&lt;=30,D35&lt;&gt;""),MAX($R$25*(ROW()-27)+$A$25*(COLUMN()-3+6*Variables!$C$14),0),"")</f>
        <v/>
      </c>
      <c r="E36" s="30" t="str">
        <f>IF(AND($S34&lt;=30,E35&lt;&gt;""),MAX($R$25*(ROW()-27)+$A$25*(COLUMN()-3+6*Variables!$C$14),0),"")</f>
        <v/>
      </c>
      <c r="F36" s="30" t="str">
        <f>IF(AND($S34&lt;=30,F35&lt;&gt;""),MAX($R$25*(ROW()-27)+$A$25*(COLUMN()-3+6*Variables!$C$14),0),"")</f>
        <v/>
      </c>
      <c r="G36" s="30" t="str">
        <f>IF(AND($S34&lt;=30,G35&lt;&gt;""),MAX($R$25*(ROW()-27)+$A$25*(COLUMN()-3+6*Variables!$C$14),0),"")</f>
        <v/>
      </c>
      <c r="H36" s="30" t="str">
        <f>IF(AND($S34&lt;=30,H35&lt;&gt;""),MAX($R$25*(ROW()-27)+$A$25*(COLUMN()-3+6*Variables!$C$14),0),"")</f>
        <v/>
      </c>
      <c r="I36" s="30" t="str">
        <f>IF(AND($S34&lt;=30,I35&lt;&gt;""),MAX($R$25*(ROW()-27)+$A$25*(COLUMN()-3+6*Variables!$C$14),0),"")</f>
        <v/>
      </c>
      <c r="J36" s="30" t="str">
        <f>IF(AND($S34&lt;=30,J35&lt;&gt;""),MAX($R$25*(ROW()-27)+$A$25*(COLUMN()-3+6*Variables!$C$14),0),"")</f>
        <v/>
      </c>
      <c r="K36" s="30" t="str">
        <f>IF(AND($S34&lt;=30,K35&lt;&gt;""),MAX($R$25*(ROW()-27)+$A$25*(COLUMN()-3+6*Variables!$C$14),0),"")</f>
        <v/>
      </c>
      <c r="L36" s="30" t="str">
        <f>IF(AND($S34&lt;=30,L35&lt;&gt;""),MAX($R$25*(ROW()-27)+$A$25*(COLUMN()-3+6*Variables!$C$14),0),"")</f>
        <v/>
      </c>
      <c r="M36" s="30" t="str">
        <f>IF(AND($S34&lt;=30,M35&lt;&gt;""),MAX($R$25*(ROW()-27)+$A$25*(COLUMN()-3+6*Variables!$C$14),0),"")</f>
        <v/>
      </c>
      <c r="N36" s="30" t="str">
        <f>IF(AND($S34&lt;=30,N35&lt;&gt;""),MAX($R$25*(ROW()-27)+$A$25*(COLUMN()-3+6*Variables!$C$14),0),"")</f>
        <v/>
      </c>
      <c r="O36" s="30" t="str">
        <f>IF(AND($S34&lt;=30,O35&lt;&gt;""),MAX($R$25*(ROW()-27)+$A$25*(COLUMN()-3+6*Variables!$C$14),0),"")</f>
        <v/>
      </c>
      <c r="P36" s="30" t="str">
        <f>IF(AND($S34&lt;=30,P35&lt;&gt;""),MAX($R$25*(ROW()-27)+$A$25*(COLUMN()-3+6*Variables!$C$14),0),"")</f>
        <v/>
      </c>
      <c r="Q36" s="31" t="str">
        <f>IF(AND($S34&lt;=30,Q35&lt;&gt;""),MAX($R$25*(ROW()-27)+$A$25*(COLUMN()-3+6*Variables!$C$14),0),"")</f>
        <v/>
      </c>
      <c r="R36" s="4">
        <f t="shared" si="7"/>
        <v>0</v>
      </c>
      <c r="S36" s="5">
        <f t="shared" si="8"/>
        <v>0</v>
      </c>
    </row>
    <row r="37" spans="1:19" x14ac:dyDescent="0.4">
      <c r="A37" s="53"/>
      <c r="B37" s="28" t="str">
        <f t="shared" si="10"/>
        <v>0.0–-0.1</v>
      </c>
      <c r="C37" s="24" t="str">
        <f t="shared" si="9"/>
        <v/>
      </c>
      <c r="D37" s="29" t="str">
        <f>IF(AND($S35&lt;=30,D36&lt;&gt;""),MAX($R$25*(ROW()-27)+$A$25*(COLUMN()-3+6*Variables!$C$14),0),"")</f>
        <v/>
      </c>
      <c r="E37" s="30" t="str">
        <f>IF(AND($S35&lt;=30,E36&lt;&gt;""),MAX($R$25*(ROW()-27)+$A$25*(COLUMN()-3+6*Variables!$C$14),0),"")</f>
        <v/>
      </c>
      <c r="F37" s="30" t="str">
        <f>IF(AND($S35&lt;=30,F36&lt;&gt;""),MAX($R$25*(ROW()-27)+$A$25*(COLUMN()-3+6*Variables!$C$14),0),"")</f>
        <v/>
      </c>
      <c r="G37" s="30" t="str">
        <f>IF(AND($S35&lt;=30,G36&lt;&gt;""),MAX($R$25*(ROW()-27)+$A$25*(COLUMN()-3+6*Variables!$C$14),0),"")</f>
        <v/>
      </c>
      <c r="H37" s="30" t="str">
        <f>IF(AND($S35&lt;=30,H36&lt;&gt;""),MAX($R$25*(ROW()-27)+$A$25*(COLUMN()-3+6*Variables!$C$14),0),"")</f>
        <v/>
      </c>
      <c r="I37" s="30" t="str">
        <f>IF(AND($S35&lt;=30,I36&lt;&gt;""),MAX($R$25*(ROW()-27)+$A$25*(COLUMN()-3+6*Variables!$C$14),0),"")</f>
        <v/>
      </c>
      <c r="J37" s="30" t="str">
        <f>IF(AND($S35&lt;=30,J36&lt;&gt;""),MAX($R$25*(ROW()-27)+$A$25*(COLUMN()-3+6*Variables!$C$14),0),"")</f>
        <v/>
      </c>
      <c r="K37" s="30" t="str">
        <f>IF(AND($S35&lt;=30,K36&lt;&gt;""),MAX($R$25*(ROW()-27)+$A$25*(COLUMN()-3+6*Variables!$C$14),0),"")</f>
        <v/>
      </c>
      <c r="L37" s="30" t="str">
        <f>IF(AND($S35&lt;=30,L36&lt;&gt;""),MAX($R$25*(ROW()-27)+$A$25*(COLUMN()-3+6*Variables!$C$14),0),"")</f>
        <v/>
      </c>
      <c r="M37" s="30" t="str">
        <f>IF(AND($S35&lt;=30,M36&lt;&gt;""),MAX($R$25*(ROW()-27)+$A$25*(COLUMN()-3+6*Variables!$C$14),0),"")</f>
        <v/>
      </c>
      <c r="N37" s="30" t="str">
        <f>IF(AND($S35&lt;=30,N36&lt;&gt;""),MAX($R$25*(ROW()-27)+$A$25*(COLUMN()-3+6*Variables!$C$14),0),"")</f>
        <v/>
      </c>
      <c r="O37" s="30" t="str">
        <f>IF(AND($S35&lt;=30,O36&lt;&gt;""),MAX($R$25*(ROW()-27)+$A$25*(COLUMN()-3+6*Variables!$C$14),0),"")</f>
        <v/>
      </c>
      <c r="P37" s="30" t="str">
        <f>IF(AND($S35&lt;=30,P36&lt;&gt;""),MAX($R$25*(ROW()-27)+$A$25*(COLUMN()-3+6*Variables!$C$14),0),"")</f>
        <v/>
      </c>
      <c r="Q37" s="31" t="str">
        <f>IF(AND($S35&lt;=30,Q36&lt;&gt;""),MAX($R$25*(ROW()-27)+$A$25*(COLUMN()-3+6*Variables!$C$14),0),"")</f>
        <v/>
      </c>
      <c r="R37" s="4">
        <f t="shared" si="7"/>
        <v>0</v>
      </c>
      <c r="S37" s="5">
        <f t="shared" si="8"/>
        <v>0</v>
      </c>
    </row>
    <row r="38" spans="1:19" x14ac:dyDescent="0.4">
      <c r="A38" s="53"/>
      <c r="B38" s="28" t="str">
        <f t="shared" si="10"/>
        <v>0.0–-0.1</v>
      </c>
      <c r="C38" s="24" t="str">
        <f t="shared" si="9"/>
        <v/>
      </c>
      <c r="D38" s="29" t="str">
        <f>IF(AND($S36&lt;=30,D37&lt;&gt;""),MAX($R$25*(ROW()-27)+$A$25*(COLUMN()-3+6*Variables!$C$14),0),"")</f>
        <v/>
      </c>
      <c r="E38" s="30" t="str">
        <f>IF(AND($S36&lt;=30,E37&lt;&gt;""),MAX($R$25*(ROW()-27)+$A$25*(COLUMN()-3+6*Variables!$C$14),0),"")</f>
        <v/>
      </c>
      <c r="F38" s="30" t="str">
        <f>IF(AND($S36&lt;=30,F37&lt;&gt;""),MAX($R$25*(ROW()-27)+$A$25*(COLUMN()-3+6*Variables!$C$14),0),"")</f>
        <v/>
      </c>
      <c r="G38" s="30" t="str">
        <f>IF(AND($S36&lt;=30,G37&lt;&gt;""),MAX($R$25*(ROW()-27)+$A$25*(COLUMN()-3+6*Variables!$C$14),0),"")</f>
        <v/>
      </c>
      <c r="H38" s="30" t="str">
        <f>IF(AND($S36&lt;=30,H37&lt;&gt;""),MAX($R$25*(ROW()-27)+$A$25*(COLUMN()-3+6*Variables!$C$14),0),"")</f>
        <v/>
      </c>
      <c r="I38" s="30" t="str">
        <f>IF(AND($S36&lt;=30,I37&lt;&gt;""),MAX($R$25*(ROW()-27)+$A$25*(COLUMN()-3+6*Variables!$C$14),0),"")</f>
        <v/>
      </c>
      <c r="J38" s="30" t="str">
        <f>IF(AND($S36&lt;=30,J37&lt;&gt;""),MAX($R$25*(ROW()-27)+$A$25*(COLUMN()-3+6*Variables!$C$14),0),"")</f>
        <v/>
      </c>
      <c r="K38" s="30" t="str">
        <f>IF(AND($S36&lt;=30,K37&lt;&gt;""),MAX($R$25*(ROW()-27)+$A$25*(COLUMN()-3+6*Variables!$C$14),0),"")</f>
        <v/>
      </c>
      <c r="L38" s="30" t="str">
        <f>IF(AND($S36&lt;=30,L37&lt;&gt;""),MAX($R$25*(ROW()-27)+$A$25*(COLUMN()-3+6*Variables!$C$14),0),"")</f>
        <v/>
      </c>
      <c r="M38" s="30" t="str">
        <f>IF(AND($S36&lt;=30,M37&lt;&gt;""),MAX($R$25*(ROW()-27)+$A$25*(COLUMN()-3+6*Variables!$C$14),0),"")</f>
        <v/>
      </c>
      <c r="N38" s="30" t="str">
        <f>IF(AND($S36&lt;=30,N37&lt;&gt;""),MAX($R$25*(ROW()-27)+$A$25*(COLUMN()-3+6*Variables!$C$14),0),"")</f>
        <v/>
      </c>
      <c r="O38" s="30" t="str">
        <f>IF(AND($S36&lt;=30,O37&lt;&gt;""),MAX($R$25*(ROW()-27)+$A$25*(COLUMN()-3+6*Variables!$C$14),0),"")</f>
        <v/>
      </c>
      <c r="P38" s="30" t="str">
        <f>IF(AND($S36&lt;=30,P37&lt;&gt;""),MAX($R$25*(ROW()-27)+$A$25*(COLUMN()-3+6*Variables!$C$14),0),"")</f>
        <v/>
      </c>
      <c r="Q38" s="31" t="str">
        <f>IF(AND($S36&lt;=30,Q37&lt;&gt;""),MAX($R$25*(ROW()-27)+$A$25*(COLUMN()-3+6*Variables!$C$14),0),"")</f>
        <v/>
      </c>
      <c r="R38" s="4">
        <f t="shared" si="7"/>
        <v>0</v>
      </c>
      <c r="S38" s="5">
        <f t="shared" si="8"/>
        <v>0</v>
      </c>
    </row>
    <row r="39" spans="1:19" x14ac:dyDescent="0.4">
      <c r="A39" s="53"/>
      <c r="B39" s="28" t="str">
        <f t="shared" si="10"/>
        <v>0.0–-0.1</v>
      </c>
      <c r="C39" s="24" t="str">
        <f t="shared" si="9"/>
        <v/>
      </c>
      <c r="D39" s="29" t="str">
        <f>IF(AND($S37&lt;=30,D38&lt;&gt;""),MAX($R$25*(ROW()-27)+$A$25*(COLUMN()-3+6*Variables!$C$14),0),"")</f>
        <v/>
      </c>
      <c r="E39" s="30" t="str">
        <f>IF(AND($S37&lt;=30,E38&lt;&gt;""),MAX($R$25*(ROW()-27)+$A$25*(COLUMN()-3+6*Variables!$C$14),0),"")</f>
        <v/>
      </c>
      <c r="F39" s="30" t="str">
        <f>IF(AND($S37&lt;=30,F38&lt;&gt;""),MAX($R$25*(ROW()-27)+$A$25*(COLUMN()-3+6*Variables!$C$14),0),"")</f>
        <v/>
      </c>
      <c r="G39" s="30" t="str">
        <f>IF(AND($S37&lt;=30,G38&lt;&gt;""),MAX($R$25*(ROW()-27)+$A$25*(COLUMN()-3+6*Variables!$C$14),0),"")</f>
        <v/>
      </c>
      <c r="H39" s="30" t="str">
        <f>IF(AND($S37&lt;=30,H38&lt;&gt;""),MAX($R$25*(ROW()-27)+$A$25*(COLUMN()-3+6*Variables!$C$14),0),"")</f>
        <v/>
      </c>
      <c r="I39" s="30" t="str">
        <f>IF(AND($S37&lt;=30,I38&lt;&gt;""),MAX($R$25*(ROW()-27)+$A$25*(COLUMN()-3+6*Variables!$C$14),0),"")</f>
        <v/>
      </c>
      <c r="J39" s="30" t="str">
        <f>IF(AND($S37&lt;=30,J38&lt;&gt;""),MAX($R$25*(ROW()-27)+$A$25*(COLUMN()-3+6*Variables!$C$14),0),"")</f>
        <v/>
      </c>
      <c r="K39" s="30" t="str">
        <f>IF(AND($S37&lt;=30,K38&lt;&gt;""),MAX($R$25*(ROW()-27)+$A$25*(COLUMN()-3+6*Variables!$C$14),0),"")</f>
        <v/>
      </c>
      <c r="L39" s="30" t="str">
        <f>IF(AND($S37&lt;=30,L38&lt;&gt;""),MAX($R$25*(ROW()-27)+$A$25*(COLUMN()-3+6*Variables!$C$14),0),"")</f>
        <v/>
      </c>
      <c r="M39" s="30" t="str">
        <f>IF(AND($S37&lt;=30,M38&lt;&gt;""),MAX($R$25*(ROW()-27)+$A$25*(COLUMN()-3+6*Variables!$C$14),0),"")</f>
        <v/>
      </c>
      <c r="N39" s="30" t="str">
        <f>IF(AND($S37&lt;=30,N38&lt;&gt;""),MAX($R$25*(ROW()-27)+$A$25*(COLUMN()-3+6*Variables!$C$14),0),"")</f>
        <v/>
      </c>
      <c r="O39" s="30" t="str">
        <f>IF(AND($S37&lt;=30,O38&lt;&gt;""),MAX($R$25*(ROW()-27)+$A$25*(COLUMN()-3+6*Variables!$C$14),0),"")</f>
        <v/>
      </c>
      <c r="P39" s="30" t="str">
        <f>IF(AND($S37&lt;=30,P38&lt;&gt;""),MAX($R$25*(ROW()-27)+$A$25*(COLUMN()-3+6*Variables!$C$14),0),"")</f>
        <v/>
      </c>
      <c r="Q39" s="31" t="str">
        <f>IF(AND($S37&lt;=30,Q38&lt;&gt;""),MAX($R$25*(ROW()-27)+$A$25*(COLUMN()-3+6*Variables!$C$14),0),"")</f>
        <v/>
      </c>
      <c r="R39" s="4">
        <f t="shared" si="7"/>
        <v>0</v>
      </c>
      <c r="S39" s="5">
        <f t="shared" si="8"/>
        <v>0</v>
      </c>
    </row>
    <row r="40" spans="1:19" x14ac:dyDescent="0.4">
      <c r="A40" s="53"/>
      <c r="B40" s="28" t="str">
        <f t="shared" si="10"/>
        <v>0.0–-0.1</v>
      </c>
      <c r="C40" s="24" t="str">
        <f t="shared" si="9"/>
        <v/>
      </c>
      <c r="D40" s="29" t="str">
        <f>IF(AND($S38&lt;=30,D39&lt;&gt;""),MAX($R$25*(ROW()-27)+$A$25*(COLUMN()-3+6*Variables!$C$14),0),"")</f>
        <v/>
      </c>
      <c r="E40" s="30" t="str">
        <f>IF(AND($S38&lt;=30,E39&lt;&gt;""),MAX($R$25*(ROW()-27)+$A$25*(COLUMN()-3+6*Variables!$C$14),0),"")</f>
        <v/>
      </c>
      <c r="F40" s="30" t="str">
        <f>IF(AND($S38&lt;=30,F39&lt;&gt;""),MAX($R$25*(ROW()-27)+$A$25*(COLUMN()-3+6*Variables!$C$14),0),"")</f>
        <v/>
      </c>
      <c r="G40" s="30" t="str">
        <f>IF(AND($S38&lt;=30,G39&lt;&gt;""),MAX($R$25*(ROW()-27)+$A$25*(COLUMN()-3+6*Variables!$C$14),0),"")</f>
        <v/>
      </c>
      <c r="H40" s="30" t="str">
        <f>IF(AND($S38&lt;=30,H39&lt;&gt;""),MAX($R$25*(ROW()-27)+$A$25*(COLUMN()-3+6*Variables!$C$14),0),"")</f>
        <v/>
      </c>
      <c r="I40" s="30" t="str">
        <f>IF(AND($S38&lt;=30,I39&lt;&gt;""),MAX($R$25*(ROW()-27)+$A$25*(COLUMN()-3+6*Variables!$C$14),0),"")</f>
        <v/>
      </c>
      <c r="J40" s="30" t="str">
        <f>IF(AND($S38&lt;=30,J39&lt;&gt;""),MAX($R$25*(ROW()-27)+$A$25*(COLUMN()-3+6*Variables!$C$14),0),"")</f>
        <v/>
      </c>
      <c r="K40" s="30" t="str">
        <f>IF(AND($S38&lt;=30,K39&lt;&gt;""),MAX($R$25*(ROW()-27)+$A$25*(COLUMN()-3+6*Variables!$C$14),0),"")</f>
        <v/>
      </c>
      <c r="L40" s="30" t="str">
        <f>IF(AND($S38&lt;=30,L39&lt;&gt;""),MAX($R$25*(ROW()-27)+$A$25*(COLUMN()-3+6*Variables!$C$14),0),"")</f>
        <v/>
      </c>
      <c r="M40" s="30" t="str">
        <f>IF(AND($S38&lt;=30,M39&lt;&gt;""),MAX($R$25*(ROW()-27)+$A$25*(COLUMN()-3+6*Variables!$C$14),0),"")</f>
        <v/>
      </c>
      <c r="N40" s="30" t="str">
        <f>IF(AND($S38&lt;=30,N39&lt;&gt;""),MAX($R$25*(ROW()-27)+$A$25*(COLUMN()-3+6*Variables!$C$14),0),"")</f>
        <v/>
      </c>
      <c r="O40" s="30" t="str">
        <f>IF(AND($S38&lt;=30,O39&lt;&gt;""),MAX($R$25*(ROW()-27)+$A$25*(COLUMN()-3+6*Variables!$C$14),0),"")</f>
        <v/>
      </c>
      <c r="P40" s="30" t="str">
        <f>IF(AND($S38&lt;=30,P39&lt;&gt;""),MAX($R$25*(ROW()-27)+$A$25*(COLUMN()-3+6*Variables!$C$14),0),"")</f>
        <v/>
      </c>
      <c r="Q40" s="31" t="str">
        <f>IF(AND($S38&lt;=30,Q39&lt;&gt;""),MAX($R$25*(ROW()-27)+$A$25*(COLUMN()-3+6*Variables!$C$14),0),"")</f>
        <v/>
      </c>
      <c r="R40" s="4">
        <f t="shared" si="7"/>
        <v>0</v>
      </c>
      <c r="S40" s="5">
        <f t="shared" si="8"/>
        <v>0</v>
      </c>
    </row>
    <row r="41" spans="1:19" ht="12.6" thickBot="1" x14ac:dyDescent="0.45">
      <c r="A41" s="54"/>
      <c r="B41" s="32" t="str">
        <f t="shared" si="10"/>
        <v>0.0–-0.1</v>
      </c>
      <c r="C41" s="32" t="str">
        <f t="shared" si="9"/>
        <v/>
      </c>
      <c r="D41" s="33" t="str">
        <f>IF(AND($S39&lt;=30,D40&lt;&gt;""),MAX($R$25*(ROW()-27)+$A$25*(COLUMN()-3+6*Variables!$C$14),0),"")</f>
        <v/>
      </c>
      <c r="E41" s="34" t="str">
        <f>IF(AND($S39&lt;=30,E40&lt;&gt;""),MAX($R$25*(ROW()-27)+$A$25*(COLUMN()-3+6*Variables!$C$14),0),"")</f>
        <v/>
      </c>
      <c r="F41" s="34" t="str">
        <f>IF(AND($S39&lt;=30,F40&lt;&gt;""),MAX($R$25*(ROW()-27)+$A$25*(COLUMN()-3+6*Variables!$C$14),0),"")</f>
        <v/>
      </c>
      <c r="G41" s="34" t="str">
        <f>IF(AND($S39&lt;=30,G40&lt;&gt;""),MAX($R$25*(ROW()-27)+$A$25*(COLUMN()-3+6*Variables!$C$14),0),"")</f>
        <v/>
      </c>
      <c r="H41" s="34" t="str">
        <f>IF(AND($S39&lt;=30,H40&lt;&gt;""),MAX($R$25*(ROW()-27)+$A$25*(COLUMN()-3+6*Variables!$C$14),0),"")</f>
        <v/>
      </c>
      <c r="I41" s="34" t="str">
        <f>IF(AND($S39&lt;=30,I40&lt;&gt;""),MAX($R$25*(ROW()-27)+$A$25*(COLUMN()-3+6*Variables!$C$14),0),"")</f>
        <v/>
      </c>
      <c r="J41" s="34" t="str">
        <f>IF(AND($S39&lt;=30,J40&lt;&gt;""),MAX($R$25*(ROW()-27)+$A$25*(COLUMN()-3+6*Variables!$C$14),0),"")</f>
        <v/>
      </c>
      <c r="K41" s="34" t="str">
        <f>IF(AND($S39&lt;=30,K40&lt;&gt;""),MAX($R$25*(ROW()-27)+$A$25*(COLUMN()-3+6*Variables!$C$14),0),"")</f>
        <v/>
      </c>
      <c r="L41" s="34" t="str">
        <f>IF(AND($S39&lt;=30,L40&lt;&gt;""),MAX($R$25*(ROW()-27)+$A$25*(COLUMN()-3+6*Variables!$C$14),0),"")</f>
        <v/>
      </c>
      <c r="M41" s="34" t="str">
        <f>IF(AND($S39&lt;=30,M40&lt;&gt;""),MAX($R$25*(ROW()-27)+$A$25*(COLUMN()-3+6*Variables!$C$14),0),"")</f>
        <v/>
      </c>
      <c r="N41" s="34" t="str">
        <f>IF(AND($S39&lt;=30,N40&lt;&gt;""),MAX($R$25*(ROW()-27)+$A$25*(COLUMN()-3+6*Variables!$C$14),0),"")</f>
        <v/>
      </c>
      <c r="O41" s="34" t="str">
        <f>IF(AND($S39&lt;=30,O40&lt;&gt;""),MAX($R$25*(ROW()-27)+$A$25*(COLUMN()-3+6*Variables!$C$14),0),"")</f>
        <v/>
      </c>
      <c r="P41" s="34" t="str">
        <f>IF(AND($S39&lt;=30,P40&lt;&gt;""),MAX($R$25*(ROW()-27)+$A$25*(COLUMN()-3+6*Variables!$C$14),0),"")</f>
        <v/>
      </c>
      <c r="Q41" s="35" t="str">
        <f>IF(AND($S39&lt;=30,Q40&lt;&gt;""),MAX($R$25*(ROW()-27)+$A$25*(COLUMN()-3+6*Variables!$C$14),0),"")</f>
        <v/>
      </c>
      <c r="R41" s="4">
        <f t="shared" si="7"/>
        <v>0</v>
      </c>
      <c r="S41" s="5">
        <f t="shared" si="8"/>
        <v>0</v>
      </c>
    </row>
    <row r="42" spans="1:19" ht="2.1" customHeight="1" x14ac:dyDescent="0.4">
      <c r="A42" s="39"/>
      <c r="B42" s="13"/>
      <c r="C42" s="40" t="str">
        <f>IF(AND($S40&lt;=30,C41&lt;&gt;""),MAX($R$25*(ROW()-27)+$A$25*(COLUMN()-3+6*Variables!$C$14),0),"")</f>
        <v/>
      </c>
      <c r="D42" s="40" t="str">
        <f>IF(AND($S40&lt;=30,D41&lt;&gt;""),MAX($R$25*(ROW()-27)+$A$25*(COLUMN()-3+6*Variables!$C$14),0),"")</f>
        <v/>
      </c>
      <c r="E42" s="40" t="str">
        <f>IF(AND($S40&lt;=30,E41&lt;&gt;""),MAX($R$25*(ROW()-27)+$A$25*(COLUMN()-3+6*Variables!$C$14),0),"")</f>
        <v/>
      </c>
      <c r="F42" s="40" t="str">
        <f>IF(AND($S40&lt;=30,F41&lt;&gt;""),MAX($R$25*(ROW()-27)+$A$25*(COLUMN()-3+6*Variables!$C$14),0),"")</f>
        <v/>
      </c>
      <c r="G42" s="40" t="str">
        <f>IF(AND($S40&lt;=30,G41&lt;&gt;""),MAX($R$25*(ROW()-27)+$A$25*(COLUMN()-3+6*Variables!$C$14),0),"")</f>
        <v/>
      </c>
      <c r="H42" s="24" t="str">
        <f>IF(AND($S40&lt;=30,H41&lt;&gt;""),MAX($R$25*(ROW()-27)+$A$25*(COLUMN()-3+6*Variables!$C$14),0),"")</f>
        <v/>
      </c>
      <c r="I42" s="24" t="str">
        <f>IF(AND($S40&lt;=30,I41&lt;&gt;""),MAX($R$25*(ROW()-27)+$A$25*(COLUMN()-3+6*Variables!$C$14),0),"")</f>
        <v/>
      </c>
      <c r="J42" s="24" t="str">
        <f>IF(AND($S40&lt;=30,J41&lt;&gt;""),MAX($R$25*(ROW()-27)+$A$25*(COLUMN()-3+6*Variables!$C$14),0),"")</f>
        <v/>
      </c>
      <c r="K42" s="24" t="str">
        <f>IF(AND($S40&lt;=30,K41&lt;&gt;""),MAX($R$25*(ROW()-27)+$A$25*(COLUMN()-3+6*Variables!$C$14),0),"")</f>
        <v/>
      </c>
      <c r="L42" s="24" t="str">
        <f>IF(AND($S40&lt;=30,L41&lt;&gt;""),MAX($R$25*(ROW()-27)+$A$25*(COLUMN()-3+6*Variables!$C$14),0),"")</f>
        <v/>
      </c>
      <c r="M42" s="24" t="str">
        <f>IF(AND($S40&lt;=30,M41&lt;&gt;""),MAX($R$25*(ROW()-27)+$A$25*(COLUMN()-3+6*Variables!$C$14),0),"")</f>
        <v/>
      </c>
      <c r="N42" s="24" t="str">
        <f>IF(AND($S40&lt;=30,N41&lt;&gt;""),MAX($R$25*(ROW()-27)+$A$25*(COLUMN()-3+6*Variables!$C$14),0),"")</f>
        <v/>
      </c>
      <c r="O42" s="24" t="str">
        <f>IF(AND($S40&lt;=30,O41&lt;&gt;""),MAX($R$25*(ROW()-27)+$A$25*(COLUMN()-3+6*Variables!$C$14),0),"")</f>
        <v/>
      </c>
      <c r="P42" s="24" t="str">
        <f>IF(AND($S40&lt;=30,P41&lt;&gt;""),MAX($R$25*(ROW()-27)+$A$25*(COLUMN()-3+6*Variables!$C$14),0),"")</f>
        <v/>
      </c>
      <c r="Q42" s="24" t="str">
        <f>IF(AND($S40&lt;=30,Q41&lt;&gt;""),MAX($R$25*(ROW()-27)+$A$25*(COLUMN()-3+6*Variables!$C$14),0),"")</f>
        <v/>
      </c>
      <c r="S42" s="5"/>
    </row>
    <row r="43" spans="1:19" x14ac:dyDescent="0.4">
      <c r="A43" s="11" t="s">
        <v>3</v>
      </c>
      <c r="B43" s="63" t="str">
        <f>IF(B1="","",B1)</f>
        <v/>
      </c>
      <c r="C43" s="64"/>
      <c r="D43" s="64"/>
      <c r="E43" s="64"/>
      <c r="F43" s="64"/>
      <c r="G43" s="65"/>
      <c r="I43" s="11"/>
      <c r="J43" s="41"/>
      <c r="K43" s="41"/>
      <c r="N43" s="11" t="s">
        <v>1</v>
      </c>
      <c r="O43" s="51">
        <f ca="1">NOW()</f>
        <v>44506.975128240738</v>
      </c>
      <c r="P43" s="51"/>
      <c r="Q43" s="51"/>
    </row>
    <row r="44" spans="1:19" x14ac:dyDescent="0.4">
      <c r="A44" s="42"/>
    </row>
    <row r="45" spans="1:19" x14ac:dyDescent="0.4">
      <c r="A45" s="42"/>
      <c r="B45" s="15" t="s">
        <v>5</v>
      </c>
      <c r="C45" s="15" t="s">
        <v>15</v>
      </c>
      <c r="D45" s="15" t="s">
        <v>6</v>
      </c>
      <c r="E45" s="15" t="s">
        <v>7</v>
      </c>
      <c r="F45" s="16"/>
      <c r="J45" s="49" t="s">
        <v>27</v>
      </c>
      <c r="K45" s="50"/>
      <c r="L45" s="50"/>
      <c r="M45" s="50"/>
      <c r="N45" s="50"/>
      <c r="O45" s="50"/>
      <c r="P45" s="50"/>
      <c r="Q45" s="50"/>
    </row>
    <row r="46" spans="1:19" x14ac:dyDescent="0.4">
      <c r="A46" s="11" t="s">
        <v>4</v>
      </c>
      <c r="B46" s="43" t="str">
        <f t="shared" ref="B46:E48" si="11">IF(VALUE(B4)&gt;0,VALUE(B4),"")</f>
        <v/>
      </c>
      <c r="C46" s="43" t="str">
        <f t="shared" si="11"/>
        <v/>
      </c>
      <c r="D46" s="43" t="str">
        <f t="shared" si="11"/>
        <v/>
      </c>
      <c r="E46" s="43" t="str">
        <f t="shared" si="11"/>
        <v/>
      </c>
      <c r="F46" s="55" t="s">
        <v>11</v>
      </c>
      <c r="G46" s="56"/>
      <c r="I46" s="18"/>
    </row>
    <row r="47" spans="1:19" x14ac:dyDescent="0.4">
      <c r="A47" s="11" t="s">
        <v>16</v>
      </c>
      <c r="B47" s="43" t="str">
        <f t="shared" si="11"/>
        <v/>
      </c>
      <c r="C47" s="43" t="str">
        <f t="shared" si="11"/>
        <v/>
      </c>
      <c r="D47" s="43" t="str">
        <f t="shared" si="11"/>
        <v/>
      </c>
      <c r="E47" s="43" t="str">
        <f t="shared" si="11"/>
        <v/>
      </c>
      <c r="F47" s="55" t="s">
        <v>2</v>
      </c>
      <c r="G47" s="56"/>
      <c r="J47" s="47"/>
      <c r="K47" s="48"/>
      <c r="L47" s="48"/>
      <c r="M47" s="48"/>
      <c r="N47" s="48"/>
      <c r="O47" s="48"/>
      <c r="P47" s="48"/>
      <c r="Q47" s="48"/>
    </row>
    <row r="48" spans="1:19" x14ac:dyDescent="0.4">
      <c r="A48" s="11" t="s">
        <v>8</v>
      </c>
      <c r="B48" s="43" t="str">
        <f t="shared" si="11"/>
        <v/>
      </c>
      <c r="C48" s="43" t="str">
        <f t="shared" si="11"/>
        <v/>
      </c>
      <c r="D48" s="43" t="str">
        <f t="shared" si="11"/>
        <v/>
      </c>
      <c r="E48" s="43" t="str">
        <f t="shared" si="11"/>
        <v/>
      </c>
      <c r="F48" s="55" t="s">
        <v>2</v>
      </c>
      <c r="G48" s="56"/>
      <c r="I48" s="47" t="s">
        <v>12</v>
      </c>
      <c r="J48" s="61"/>
      <c r="K48" s="61"/>
      <c r="L48" s="61"/>
      <c r="M48" s="61"/>
      <c r="N48" s="61"/>
      <c r="O48" s="61"/>
      <c r="P48" s="61"/>
      <c r="Q48" s="61"/>
    </row>
    <row r="49" spans="1:19" x14ac:dyDescent="0.4">
      <c r="A49" s="11" t="s">
        <v>10</v>
      </c>
      <c r="B49" s="44" t="str">
        <f>IF(OR(B$4="",ISERROR(Variables!$A$13)),"",B$7)</f>
        <v/>
      </c>
      <c r="C49" s="44" t="str">
        <f>IF(OR(C$4="",ISERROR(Variables!$C$13)),"",C$7)</f>
        <v/>
      </c>
      <c r="D49" s="44" t="str">
        <f>IF(OR(D$4="",ISERROR(Variables!$E$13)),"",D$7)</f>
        <v/>
      </c>
      <c r="E49" s="44" t="str">
        <f>IF(OR(E$4="",ISERROR(Variables!$G$13)),"",E$7)</f>
        <v/>
      </c>
      <c r="F49" s="55" t="s">
        <v>11</v>
      </c>
      <c r="G49" s="60"/>
      <c r="I49" s="14"/>
      <c r="J49" s="14"/>
      <c r="K49" s="14"/>
      <c r="L49" s="14"/>
      <c r="M49" s="14"/>
    </row>
    <row r="50" spans="1:19" s="5" customFormat="1" ht="12.6" thickBot="1" x14ac:dyDescent="0.45">
      <c r="A50" s="5">
        <v>0.5</v>
      </c>
      <c r="B50" s="5">
        <f t="shared" ref="B50:Q50" si="12">ROUND($D$4*$A$50*(COLUMN()-2),0)</f>
        <v>0</v>
      </c>
      <c r="C50" s="5">
        <f t="shared" si="12"/>
        <v>0</v>
      </c>
      <c r="D50" s="5">
        <f t="shared" si="12"/>
        <v>0</v>
      </c>
      <c r="E50" s="5">
        <f t="shared" si="12"/>
        <v>0</v>
      </c>
      <c r="F50" s="5">
        <f t="shared" si="12"/>
        <v>0</v>
      </c>
      <c r="G50" s="5">
        <f t="shared" si="12"/>
        <v>0</v>
      </c>
      <c r="H50" s="5">
        <f t="shared" si="12"/>
        <v>0</v>
      </c>
      <c r="I50" s="5">
        <f t="shared" si="12"/>
        <v>0</v>
      </c>
      <c r="J50" s="5">
        <f t="shared" si="12"/>
        <v>0</v>
      </c>
      <c r="K50" s="5">
        <f t="shared" si="12"/>
        <v>0</v>
      </c>
      <c r="L50" s="5">
        <f t="shared" si="12"/>
        <v>0</v>
      </c>
      <c r="M50" s="5">
        <f t="shared" si="12"/>
        <v>0</v>
      </c>
      <c r="N50" s="5">
        <f t="shared" si="12"/>
        <v>0</v>
      </c>
      <c r="O50" s="5">
        <f t="shared" si="12"/>
        <v>0</v>
      </c>
      <c r="P50" s="5">
        <f t="shared" si="12"/>
        <v>0</v>
      </c>
      <c r="Q50" s="5">
        <f t="shared" si="12"/>
        <v>0</v>
      </c>
      <c r="R50" s="4">
        <f>IF($D$5&gt;3.2,0.5,IF($D$5&lt;1.7,1.5,1))</f>
        <v>1.5</v>
      </c>
    </row>
    <row r="51" spans="1:19" ht="16.8" thickBot="1" x14ac:dyDescent="0.45">
      <c r="A51" s="58" t="s">
        <v>13</v>
      </c>
      <c r="B51" s="59"/>
      <c r="C51" s="20" t="str">
        <f>IF(AND($D$7&lt;&gt;"",ISNUMBER(Variables!$E$13)),IF(Variables!$E$14&gt;0,"NONE",ROUND($D$4*Variables!$E$14*3,0)&amp;"–"&amp;ROUND(C50-0.1*$D$4+$Q$50*Variables!$E$13,0)),"")</f>
        <v/>
      </c>
      <c r="D51" s="21" t="str">
        <f>IF(AND($D$7&lt;&gt;"",ISNUMBER(Variables!$E$13)),ROUND(C50-0.1*$D$4+$Q$50*Variables!$E$13+1,0)&amp;"–"&amp;ROUND(D50-0.1*$D$4+$Q$50*Variables!$E$13,0),"")</f>
        <v/>
      </c>
      <c r="E51" s="22" t="str">
        <f>IF(AND($D$7&lt;&gt;"",ISNUMBER(Variables!$E$13)),ROUND(D50-0.1*$D$4+$Q$50*Variables!$E$13+1,0)&amp;"–"&amp;ROUND(E50-0.1*$D$4+$Q$50*Variables!$E$13,0),"")</f>
        <v/>
      </c>
      <c r="F51" s="22" t="str">
        <f>IF(AND($D$7&lt;&gt;"",ISNUMBER(Variables!$E$13)),ROUND(E50-0.1*$D$4+$Q$50*Variables!$E$13+1,0)&amp;"–"&amp;ROUND(F50-0.1*$D$4+$Q$50*Variables!$E$13,0),"")</f>
        <v/>
      </c>
      <c r="G51" s="22" t="str">
        <f>IF(AND($D$7&lt;&gt;"",ISNUMBER(Variables!$E$13)),ROUND(F50-0.1*$D$4+$Q$50*Variables!$E$13+1,0)&amp;"–"&amp;ROUND(G50-0.1*$D$4+$Q$50*Variables!$E$13,0),"")</f>
        <v/>
      </c>
      <c r="H51" s="22" t="str">
        <f>IF(AND($D$7&lt;&gt;"",ISNUMBER(Variables!$E$13)),ROUND(G50-0.1*$D$4+$Q$50*Variables!$E$13+1,0)&amp;"–"&amp;ROUND(H50-0.1*$D$4+$Q$50*Variables!$E$13,0),"")</f>
        <v/>
      </c>
      <c r="I51" s="22" t="str">
        <f>IF(AND($D$7&lt;&gt;"",ISNUMBER(Variables!$E$13)),ROUND(H50-0.1*$D$4+$Q$50*Variables!$E$13+1,0)&amp;"–"&amp;ROUND(I50-0.1*$D$4+$Q$50*Variables!$E$13,0),"")</f>
        <v/>
      </c>
      <c r="J51" s="22" t="str">
        <f>IF(AND($D$7&lt;&gt;"",ISNUMBER(Variables!$E$13)),ROUND(I50-0.1*$D$4+$Q$50*Variables!$E$13+1,0)&amp;"–"&amp;ROUND(J50-0.1*$D$4+$Q$50*Variables!$E$13,0),"")</f>
        <v/>
      </c>
      <c r="K51" s="22" t="str">
        <f>IF(AND($D$7&lt;&gt;"",ISNUMBER(Variables!$E$13)),ROUND(J50-0.1*$D$4+$Q$50*Variables!$E$13+1,0)&amp;"–"&amp;ROUND(K50-0.1*$D$4+$Q$50*Variables!$E$13,0),"")</f>
        <v/>
      </c>
      <c r="L51" s="22" t="str">
        <f>IF(AND($D$7&lt;&gt;"",ISNUMBER(Variables!$E$13)),ROUND(K50-0.1*$D$4+$Q$50*Variables!$E$13+1,0)&amp;"–"&amp;ROUND(L50-0.1*$D$4+$Q$50*Variables!$E$13,0),"")</f>
        <v/>
      </c>
      <c r="M51" s="22" t="str">
        <f>IF(AND($D$7&lt;&gt;"",ISNUMBER(Variables!$E$13)),ROUND(L50-0.1*$D$4+$Q$50*Variables!$E$13+1,0)&amp;"–"&amp;ROUND(M50-0.1*$D$4+$Q$50*Variables!$E$13,0),"")</f>
        <v/>
      </c>
      <c r="N51" s="22" t="str">
        <f>IF(AND($D$7&lt;&gt;"",ISNUMBER(Variables!$E$13)),ROUND(M50-0.1*$D$4+$Q$50*Variables!$E$13+1,0)&amp;"–"&amp;ROUND(N50-0.1*$D$4+$Q$50*Variables!$E$13,0),"")</f>
        <v/>
      </c>
      <c r="O51" s="22" t="str">
        <f>IF(AND($D$7&lt;&gt;"",ISNUMBER(Variables!$E$13)),ROUND(N50-0.1*$D$4+$Q$50*Variables!$E$13+1,0)&amp;"–"&amp;ROUND(O50-0.1*$D$4+$Q$50*Variables!$E$13,0),"")</f>
        <v/>
      </c>
      <c r="P51" s="22" t="str">
        <f>IF(AND($D$7&lt;&gt;"",ISNUMBER(Variables!$E$13)),ROUND(O50-0.1*$D$4+$Q$50*Variables!$E$13+1,0)&amp;"–"&amp;ROUND(P50-0.1*$D$4+$Q$50*Variables!$E$13,0),"")</f>
        <v/>
      </c>
      <c r="Q51" s="23" t="str">
        <f>IF(AND($D$7&lt;&gt;"",ISNUMBER(Variables!$E$13)),ROUND(P50-0.1*$D$4+$Q$50*Variables!$E$13+1,0)&amp;"–"&amp;ROUND(Q50-0.1*$D$4+$Q$50*Variables!$E$13,0),"")</f>
        <v/>
      </c>
      <c r="R51" s="4">
        <f>ROUND(D$6+D$5*$R$50*(ROW()-50),1)</f>
        <v>0</v>
      </c>
      <c r="S51" s="5">
        <f t="shared" ref="S51:S66" si="13">ROUND($R51-0.2*$R$8*$D$5,1)</f>
        <v>0</v>
      </c>
    </row>
    <row r="52" spans="1:19" x14ac:dyDescent="0.4">
      <c r="A52" s="57" t="s">
        <v>18</v>
      </c>
      <c r="B52" s="24" t="str">
        <f>FIXED(0,1)&amp;"–"&amp;FIXED($S51-0.1,1)</f>
        <v>0.0–-0.1</v>
      </c>
      <c r="C52" s="24" t="str">
        <f>IF(AND($S50&lt;=30,C51&lt;&gt;""),MAX($R$50*(ROW()-52),0),"")</f>
        <v/>
      </c>
      <c r="D52" s="36" t="str">
        <f>IF(AND($S50&lt;=30,D51&lt;&gt;""),MAX($R$50*(ROW()-52)+$A$50*(COLUMN()-3+6*Variables!$E$14),0),"")</f>
        <v/>
      </c>
      <c r="E52" s="37" t="str">
        <f>IF(AND($S50&lt;=30,E51&lt;&gt;""),MAX($R$50*(ROW()-52)+$A$50*(COLUMN()-3+6*Variables!$E$14),0),"")</f>
        <v/>
      </c>
      <c r="F52" s="37" t="str">
        <f>IF(AND($S50&lt;=30,F51&lt;&gt;""),MAX($R$50*(ROW()-52)+$A$50*(COLUMN()-3+6*Variables!$E$14),0),"")</f>
        <v/>
      </c>
      <c r="G52" s="37" t="str">
        <f>IF(AND($S50&lt;=30,G51&lt;&gt;""),MAX($R$50*(ROW()-52)+$A$50*(COLUMN()-3+6*Variables!$E$14),0),"")</f>
        <v/>
      </c>
      <c r="H52" s="37" t="str">
        <f>IF(AND($S50&lt;=30,H51&lt;&gt;""),MAX($R$50*(ROW()-52)+$A$50*(COLUMN()-3+6*Variables!$E$14),0),"")</f>
        <v/>
      </c>
      <c r="I52" s="37" t="str">
        <f>IF(AND($S50&lt;=30,I51&lt;&gt;""),MAX($R$50*(ROW()-52)+$A$50*(COLUMN()-3+6*Variables!$E$14),0),"")</f>
        <v/>
      </c>
      <c r="J52" s="37" t="str">
        <f>IF(AND($S50&lt;=30,J51&lt;&gt;""),MAX($R$50*(ROW()-52)+$A$50*(COLUMN()-3+6*Variables!$E$14),0),"")</f>
        <v/>
      </c>
      <c r="K52" s="37" t="str">
        <f>IF(AND($S50&lt;=30,K51&lt;&gt;""),MAX($R$50*(ROW()-52)+$A$50*(COLUMN()-3+6*Variables!$E$14),0),"")</f>
        <v/>
      </c>
      <c r="L52" s="37" t="str">
        <f>IF(AND($S50&lt;=30,L51&lt;&gt;""),MAX($R$50*(ROW()-52)+$A$50*(COLUMN()-3+6*Variables!$E$14),0),"")</f>
        <v/>
      </c>
      <c r="M52" s="37" t="str">
        <f>IF(AND($S50&lt;=30,M51&lt;&gt;""),MAX($R$50*(ROW()-52)+$A$50*(COLUMN()-3+6*Variables!$E$14),0),"")</f>
        <v/>
      </c>
      <c r="N52" s="37" t="str">
        <f>IF(AND($S50&lt;=30,N51&lt;&gt;""),MAX($R$50*(ROW()-52)+$A$50*(COLUMN()-3+6*Variables!$E$14),0),"")</f>
        <v/>
      </c>
      <c r="O52" s="37" t="str">
        <f>IF(AND($S50&lt;=30,O51&lt;&gt;""),MAX($R$50*(ROW()-52)+$A$50*(COLUMN()-3+6*Variables!$E$14),0),"")</f>
        <v/>
      </c>
      <c r="P52" s="37" t="str">
        <f>IF(AND($S50&lt;=30,P51&lt;&gt;""),MAX($R$50*(ROW()-52)+$A$50*(COLUMN()-3+6*Variables!$E$14),0),"")</f>
        <v/>
      </c>
      <c r="Q52" s="38" t="str">
        <f>IF(AND($S50&lt;=30,Q51&lt;&gt;""),MAX($R$50*(ROW()-52)+$A$50*(COLUMN()-3+6*Variables!$E$14),0),"")</f>
        <v/>
      </c>
      <c r="R52" s="4">
        <f t="shared" ref="R52:R66" si="14">ROUND(D$6+D$5*$R$50*(ROW()-50),1)</f>
        <v>0</v>
      </c>
      <c r="S52" s="5">
        <f t="shared" si="13"/>
        <v>0</v>
      </c>
    </row>
    <row r="53" spans="1:19" x14ac:dyDescent="0.4">
      <c r="A53" s="53"/>
      <c r="B53" s="28" t="str">
        <f>IF($S51&lt;=30,FIXED($S51+0,1)&amp;"–"&amp;FIXED($S52-0.1,1),"")</f>
        <v>0.0–-0.1</v>
      </c>
      <c r="C53" s="24" t="str">
        <f t="shared" ref="C53:C66" si="15">IF(AND($S51&lt;=30,C52&lt;&gt;""),MAX($R$50*(ROW()-52),0),"")</f>
        <v/>
      </c>
      <c r="D53" s="29" t="str">
        <f>IF(AND($S51&lt;=30,D52&lt;&gt;""),MAX($R$50*(ROW()-52)+$A$50*(COLUMN()-3+6*Variables!$E$14),0),"")</f>
        <v/>
      </c>
      <c r="E53" s="30" t="str">
        <f>IF(AND($S51&lt;=30,E52&lt;&gt;""),MAX($R$50*(ROW()-52)+$A$50*(COLUMN()-3+6*Variables!$E$14),0),"")</f>
        <v/>
      </c>
      <c r="F53" s="30" t="str">
        <f>IF(AND($S51&lt;=30,F52&lt;&gt;""),MAX($R$50*(ROW()-52)+$A$50*(COLUMN()-3+6*Variables!$E$14),0),"")</f>
        <v/>
      </c>
      <c r="G53" s="30" t="str">
        <f>IF(AND($S51&lt;=30,G52&lt;&gt;""),MAX($R$50*(ROW()-52)+$A$50*(COLUMN()-3+6*Variables!$E$14),0),"")</f>
        <v/>
      </c>
      <c r="H53" s="30" t="str">
        <f>IF(AND($S51&lt;=30,H52&lt;&gt;""),MAX($R$50*(ROW()-52)+$A$50*(COLUMN()-3+6*Variables!$E$14),0),"")</f>
        <v/>
      </c>
      <c r="I53" s="30" t="str">
        <f>IF(AND($S51&lt;=30,I52&lt;&gt;""),MAX($R$50*(ROW()-52)+$A$50*(COLUMN()-3+6*Variables!$E$14),0),"")</f>
        <v/>
      </c>
      <c r="J53" s="30" t="str">
        <f>IF(AND($S51&lt;=30,J52&lt;&gt;""),MAX($R$50*(ROW()-52)+$A$50*(COLUMN()-3+6*Variables!$E$14),0),"")</f>
        <v/>
      </c>
      <c r="K53" s="30" t="str">
        <f>IF(AND($S51&lt;=30,K52&lt;&gt;""),MAX($R$50*(ROW()-52)+$A$50*(COLUMN()-3+6*Variables!$E$14),0),"")</f>
        <v/>
      </c>
      <c r="L53" s="30" t="str">
        <f>IF(AND($S51&lt;=30,L52&lt;&gt;""),MAX($R$50*(ROW()-52)+$A$50*(COLUMN()-3+6*Variables!$E$14),0),"")</f>
        <v/>
      </c>
      <c r="M53" s="30" t="str">
        <f>IF(AND($S51&lt;=30,M52&lt;&gt;""),MAX($R$50*(ROW()-52)+$A$50*(COLUMN()-3+6*Variables!$E$14),0),"")</f>
        <v/>
      </c>
      <c r="N53" s="30" t="str">
        <f>IF(AND($S51&lt;=30,N52&lt;&gt;""),MAX($R$50*(ROW()-52)+$A$50*(COLUMN()-3+6*Variables!$E$14),0),"")</f>
        <v/>
      </c>
      <c r="O53" s="30" t="str">
        <f>IF(AND($S51&lt;=30,O52&lt;&gt;""),MAX($R$50*(ROW()-52)+$A$50*(COLUMN()-3+6*Variables!$E$14),0),"")</f>
        <v/>
      </c>
      <c r="P53" s="30" t="str">
        <f>IF(AND($S51&lt;=30,P52&lt;&gt;""),MAX($R$50*(ROW()-52)+$A$50*(COLUMN()-3+6*Variables!$E$14),0),"")</f>
        <v/>
      </c>
      <c r="Q53" s="31" t="str">
        <f>IF(AND($S51&lt;=30,Q52&lt;&gt;""),MAX($R$50*(ROW()-52)+$A$50*(COLUMN()-3+6*Variables!$E$14),0),"")</f>
        <v/>
      </c>
      <c r="R53" s="4">
        <f t="shared" si="14"/>
        <v>0</v>
      </c>
      <c r="S53" s="5">
        <f t="shared" si="13"/>
        <v>0</v>
      </c>
    </row>
    <row r="54" spans="1:19" x14ac:dyDescent="0.4">
      <c r="A54" s="53"/>
      <c r="B54" s="28" t="str">
        <f t="shared" ref="B54:B66" si="16">IF($S52&lt;=30,FIXED($S52+0,1)&amp;"–"&amp;FIXED($S53-0.1,1),"")</f>
        <v>0.0–-0.1</v>
      </c>
      <c r="C54" s="24" t="str">
        <f t="shared" si="15"/>
        <v/>
      </c>
      <c r="D54" s="29" t="str">
        <f>IF(AND($S52&lt;=30,D53&lt;&gt;""),MAX($R$50*(ROW()-52)+$A$50*(COLUMN()-3+6*Variables!$E$14),0),"")</f>
        <v/>
      </c>
      <c r="E54" s="30" t="str">
        <f>IF(AND($S52&lt;=30,E53&lt;&gt;""),MAX($R$50*(ROW()-52)+$A$50*(COLUMN()-3+6*Variables!$E$14),0),"")</f>
        <v/>
      </c>
      <c r="F54" s="30" t="str">
        <f>IF(AND($S52&lt;=30,F53&lt;&gt;""),MAX($R$50*(ROW()-52)+$A$50*(COLUMN()-3+6*Variables!$E$14),0),"")</f>
        <v/>
      </c>
      <c r="G54" s="30" t="str">
        <f>IF(AND($S52&lt;=30,G53&lt;&gt;""),MAX($R$50*(ROW()-52)+$A$50*(COLUMN()-3+6*Variables!$E$14),0),"")</f>
        <v/>
      </c>
      <c r="H54" s="30" t="str">
        <f>IF(AND($S52&lt;=30,H53&lt;&gt;""),MAX($R$50*(ROW()-52)+$A$50*(COLUMN()-3+6*Variables!$E$14),0),"")</f>
        <v/>
      </c>
      <c r="I54" s="30" t="str">
        <f>IF(AND($S52&lt;=30,I53&lt;&gt;""),MAX($R$50*(ROW()-52)+$A$50*(COLUMN()-3+6*Variables!$E$14),0),"")</f>
        <v/>
      </c>
      <c r="J54" s="30" t="str">
        <f>IF(AND($S52&lt;=30,J53&lt;&gt;""),MAX($R$50*(ROW()-52)+$A$50*(COLUMN()-3+6*Variables!$E$14),0),"")</f>
        <v/>
      </c>
      <c r="K54" s="30" t="str">
        <f>IF(AND($S52&lt;=30,K53&lt;&gt;""),MAX($R$50*(ROW()-52)+$A$50*(COLUMN()-3+6*Variables!$E$14),0),"")</f>
        <v/>
      </c>
      <c r="L54" s="30" t="str">
        <f>IF(AND($S52&lt;=30,L53&lt;&gt;""),MAX($R$50*(ROW()-52)+$A$50*(COLUMN()-3+6*Variables!$E$14),0),"")</f>
        <v/>
      </c>
      <c r="M54" s="30" t="str">
        <f>IF(AND($S52&lt;=30,M53&lt;&gt;""),MAX($R$50*(ROW()-52)+$A$50*(COLUMN()-3+6*Variables!$E$14),0),"")</f>
        <v/>
      </c>
      <c r="N54" s="30" t="str">
        <f>IF(AND($S52&lt;=30,N53&lt;&gt;""),MAX($R$50*(ROW()-52)+$A$50*(COLUMN()-3+6*Variables!$E$14),0),"")</f>
        <v/>
      </c>
      <c r="O54" s="30" t="str">
        <f>IF(AND($S52&lt;=30,O53&lt;&gt;""),MAX($R$50*(ROW()-52)+$A$50*(COLUMN()-3+6*Variables!$E$14),0),"")</f>
        <v/>
      </c>
      <c r="P54" s="30" t="str">
        <f>IF(AND($S52&lt;=30,P53&lt;&gt;""),MAX($R$50*(ROW()-52)+$A$50*(COLUMN()-3+6*Variables!$E$14),0),"")</f>
        <v/>
      </c>
      <c r="Q54" s="31" t="str">
        <f>IF(AND($S52&lt;=30,Q53&lt;&gt;""),MAX($R$50*(ROW()-52)+$A$50*(COLUMN()-3+6*Variables!$E$14),0),"")</f>
        <v/>
      </c>
      <c r="R54" s="4">
        <f t="shared" si="14"/>
        <v>0</v>
      </c>
      <c r="S54" s="5">
        <f t="shared" si="13"/>
        <v>0</v>
      </c>
    </row>
    <row r="55" spans="1:19" x14ac:dyDescent="0.4">
      <c r="A55" s="53"/>
      <c r="B55" s="28" t="str">
        <f t="shared" si="16"/>
        <v>0.0–-0.1</v>
      </c>
      <c r="C55" s="24" t="str">
        <f t="shared" si="15"/>
        <v/>
      </c>
      <c r="D55" s="29" t="str">
        <f>IF(AND($S53&lt;=30,D54&lt;&gt;""),MAX($R$50*(ROW()-52)+$A$50*(COLUMN()-3+6*Variables!$E$14),0),"")</f>
        <v/>
      </c>
      <c r="E55" s="30" t="str">
        <f>IF(AND($S53&lt;=30,E54&lt;&gt;""),MAX($R$50*(ROW()-52)+$A$50*(COLUMN()-3+6*Variables!$E$14),0),"")</f>
        <v/>
      </c>
      <c r="F55" s="30" t="str">
        <f>IF(AND($S53&lt;=30,F54&lt;&gt;""),MAX($R$50*(ROW()-52)+$A$50*(COLUMN()-3+6*Variables!$E$14),0),"")</f>
        <v/>
      </c>
      <c r="G55" s="30" t="str">
        <f>IF(AND($S53&lt;=30,G54&lt;&gt;""),MAX($R$50*(ROW()-52)+$A$50*(COLUMN()-3+6*Variables!$E$14),0),"")</f>
        <v/>
      </c>
      <c r="H55" s="30" t="str">
        <f>IF(AND($S53&lt;=30,H54&lt;&gt;""),MAX($R$50*(ROW()-52)+$A$50*(COLUMN()-3+6*Variables!$E$14),0),"")</f>
        <v/>
      </c>
      <c r="I55" s="30" t="str">
        <f>IF(AND($S53&lt;=30,I54&lt;&gt;""),MAX($R$50*(ROW()-52)+$A$50*(COLUMN()-3+6*Variables!$E$14),0),"")</f>
        <v/>
      </c>
      <c r="J55" s="30" t="str">
        <f>IF(AND($S53&lt;=30,J54&lt;&gt;""),MAX($R$50*(ROW()-52)+$A$50*(COLUMN()-3+6*Variables!$E$14),0),"")</f>
        <v/>
      </c>
      <c r="K55" s="30" t="str">
        <f>IF(AND($S53&lt;=30,K54&lt;&gt;""),MAX($R$50*(ROW()-52)+$A$50*(COLUMN()-3+6*Variables!$E$14),0),"")</f>
        <v/>
      </c>
      <c r="L55" s="30" t="str">
        <f>IF(AND($S53&lt;=30,L54&lt;&gt;""),MAX($R$50*(ROW()-52)+$A$50*(COLUMN()-3+6*Variables!$E$14),0),"")</f>
        <v/>
      </c>
      <c r="M55" s="30" t="str">
        <f>IF(AND($S53&lt;=30,M54&lt;&gt;""),MAX($R$50*(ROW()-52)+$A$50*(COLUMN()-3+6*Variables!$E$14),0),"")</f>
        <v/>
      </c>
      <c r="N55" s="30" t="str">
        <f>IF(AND($S53&lt;=30,N54&lt;&gt;""),MAX($R$50*(ROW()-52)+$A$50*(COLUMN()-3+6*Variables!$E$14),0),"")</f>
        <v/>
      </c>
      <c r="O55" s="30" t="str">
        <f>IF(AND($S53&lt;=30,O54&lt;&gt;""),MAX($R$50*(ROW()-52)+$A$50*(COLUMN()-3+6*Variables!$E$14),0),"")</f>
        <v/>
      </c>
      <c r="P55" s="30" t="str">
        <f>IF(AND($S53&lt;=30,P54&lt;&gt;""),MAX($R$50*(ROW()-52)+$A$50*(COLUMN()-3+6*Variables!$E$14),0),"")</f>
        <v/>
      </c>
      <c r="Q55" s="31" t="str">
        <f>IF(AND($S53&lt;=30,Q54&lt;&gt;""),MAX($R$50*(ROW()-52)+$A$50*(COLUMN()-3+6*Variables!$E$14),0),"")</f>
        <v/>
      </c>
      <c r="R55" s="4">
        <f t="shared" si="14"/>
        <v>0</v>
      </c>
      <c r="S55" s="5">
        <f t="shared" si="13"/>
        <v>0</v>
      </c>
    </row>
    <row r="56" spans="1:19" x14ac:dyDescent="0.4">
      <c r="A56" s="53"/>
      <c r="B56" s="28" t="str">
        <f t="shared" si="16"/>
        <v>0.0–-0.1</v>
      </c>
      <c r="C56" s="24" t="str">
        <f t="shared" si="15"/>
        <v/>
      </c>
      <c r="D56" s="29" t="str">
        <f>IF(AND($S54&lt;=30,D55&lt;&gt;""),MAX($R$50*(ROW()-52)+$A$50*(COLUMN()-3+6*Variables!$E$14),0),"")</f>
        <v/>
      </c>
      <c r="E56" s="30" t="str">
        <f>IF(AND($S54&lt;=30,E55&lt;&gt;""),MAX($R$50*(ROW()-52)+$A$50*(COLUMN()-3+6*Variables!$E$14),0),"")</f>
        <v/>
      </c>
      <c r="F56" s="30" t="str">
        <f>IF(AND($S54&lt;=30,F55&lt;&gt;""),MAX($R$50*(ROW()-52)+$A$50*(COLUMN()-3+6*Variables!$E$14),0),"")</f>
        <v/>
      </c>
      <c r="G56" s="30" t="str">
        <f>IF(AND($S54&lt;=30,G55&lt;&gt;""),MAX($R$50*(ROW()-52)+$A$50*(COLUMN()-3+6*Variables!$E$14),0),"")</f>
        <v/>
      </c>
      <c r="H56" s="30" t="str">
        <f>IF(AND($S54&lt;=30,H55&lt;&gt;""),MAX($R$50*(ROW()-52)+$A$50*(COLUMN()-3+6*Variables!$E$14),0),"")</f>
        <v/>
      </c>
      <c r="I56" s="30" t="str">
        <f>IF(AND($S54&lt;=30,I55&lt;&gt;""),MAX($R$50*(ROW()-52)+$A$50*(COLUMN()-3+6*Variables!$E$14),0),"")</f>
        <v/>
      </c>
      <c r="J56" s="30" t="str">
        <f>IF(AND($S54&lt;=30,J55&lt;&gt;""),MAX($R$50*(ROW()-52)+$A$50*(COLUMN()-3+6*Variables!$E$14),0),"")</f>
        <v/>
      </c>
      <c r="K56" s="30" t="str">
        <f>IF(AND($S54&lt;=30,K55&lt;&gt;""),MAX($R$50*(ROW()-52)+$A$50*(COLUMN()-3+6*Variables!$E$14),0),"")</f>
        <v/>
      </c>
      <c r="L56" s="30" t="str">
        <f>IF(AND($S54&lt;=30,L55&lt;&gt;""),MAX($R$50*(ROW()-52)+$A$50*(COLUMN()-3+6*Variables!$E$14),0),"")</f>
        <v/>
      </c>
      <c r="M56" s="30" t="str">
        <f>IF(AND($S54&lt;=30,M55&lt;&gt;""),MAX($R$50*(ROW()-52)+$A$50*(COLUMN()-3+6*Variables!$E$14),0),"")</f>
        <v/>
      </c>
      <c r="N56" s="30" t="str">
        <f>IF(AND($S54&lt;=30,N55&lt;&gt;""),MAX($R$50*(ROW()-52)+$A$50*(COLUMN()-3+6*Variables!$E$14),0),"")</f>
        <v/>
      </c>
      <c r="O56" s="30" t="str">
        <f>IF(AND($S54&lt;=30,O55&lt;&gt;""),MAX($R$50*(ROW()-52)+$A$50*(COLUMN()-3+6*Variables!$E$14),0),"")</f>
        <v/>
      </c>
      <c r="P56" s="30" t="str">
        <f>IF(AND($S54&lt;=30,P55&lt;&gt;""),MAX($R$50*(ROW()-52)+$A$50*(COLUMN()-3+6*Variables!$E$14),0),"")</f>
        <v/>
      </c>
      <c r="Q56" s="31" t="str">
        <f>IF(AND($S54&lt;=30,Q55&lt;&gt;""),MAX($R$50*(ROW()-52)+$A$50*(COLUMN()-3+6*Variables!$E$14),0),"")</f>
        <v/>
      </c>
      <c r="R56" s="4">
        <f t="shared" si="14"/>
        <v>0</v>
      </c>
      <c r="S56" s="5">
        <f t="shared" si="13"/>
        <v>0</v>
      </c>
    </row>
    <row r="57" spans="1:19" x14ac:dyDescent="0.4">
      <c r="A57" s="53"/>
      <c r="B57" s="28" t="str">
        <f t="shared" si="16"/>
        <v>0.0–-0.1</v>
      </c>
      <c r="C57" s="24" t="str">
        <f t="shared" si="15"/>
        <v/>
      </c>
      <c r="D57" s="29" t="str">
        <f>IF(AND($S55&lt;=30,D56&lt;&gt;""),MAX($R$50*(ROW()-52)+$A$50*(COLUMN()-3+6*Variables!$E$14),0),"")</f>
        <v/>
      </c>
      <c r="E57" s="30" t="str">
        <f>IF(AND($S55&lt;=30,E56&lt;&gt;""),MAX($R$50*(ROW()-52)+$A$50*(COLUMN()-3+6*Variables!$E$14),0),"")</f>
        <v/>
      </c>
      <c r="F57" s="30" t="str">
        <f>IF(AND($S55&lt;=30,F56&lt;&gt;""),MAX($R$50*(ROW()-52)+$A$50*(COLUMN()-3+6*Variables!$E$14),0),"")</f>
        <v/>
      </c>
      <c r="G57" s="30" t="str">
        <f>IF(AND($S55&lt;=30,G56&lt;&gt;""),MAX($R$50*(ROW()-52)+$A$50*(COLUMN()-3+6*Variables!$E$14),0),"")</f>
        <v/>
      </c>
      <c r="H57" s="30" t="str">
        <f>IF(AND($S55&lt;=30,H56&lt;&gt;""),MAX($R$50*(ROW()-52)+$A$50*(COLUMN()-3+6*Variables!$E$14),0),"")</f>
        <v/>
      </c>
      <c r="I57" s="30" t="str">
        <f>IF(AND($S55&lt;=30,I56&lt;&gt;""),MAX($R$50*(ROW()-52)+$A$50*(COLUMN()-3+6*Variables!$E$14),0),"")</f>
        <v/>
      </c>
      <c r="J57" s="30" t="str">
        <f>IF(AND($S55&lt;=30,J56&lt;&gt;""),MAX($R$50*(ROW()-52)+$A$50*(COLUMN()-3+6*Variables!$E$14),0),"")</f>
        <v/>
      </c>
      <c r="K57" s="30" t="str">
        <f>IF(AND($S55&lt;=30,K56&lt;&gt;""),MAX($R$50*(ROW()-52)+$A$50*(COLUMN()-3+6*Variables!$E$14),0),"")</f>
        <v/>
      </c>
      <c r="L57" s="30" t="str">
        <f>IF(AND($S55&lt;=30,L56&lt;&gt;""),MAX($R$50*(ROW()-52)+$A$50*(COLUMN()-3+6*Variables!$E$14),0),"")</f>
        <v/>
      </c>
      <c r="M57" s="30" t="str">
        <f>IF(AND($S55&lt;=30,M56&lt;&gt;""),MAX($R$50*(ROW()-52)+$A$50*(COLUMN()-3+6*Variables!$E$14),0),"")</f>
        <v/>
      </c>
      <c r="N57" s="30" t="str">
        <f>IF(AND($S55&lt;=30,N56&lt;&gt;""),MAX($R$50*(ROW()-52)+$A$50*(COLUMN()-3+6*Variables!$E$14),0),"")</f>
        <v/>
      </c>
      <c r="O57" s="30" t="str">
        <f>IF(AND($S55&lt;=30,O56&lt;&gt;""),MAX($R$50*(ROW()-52)+$A$50*(COLUMN()-3+6*Variables!$E$14),0),"")</f>
        <v/>
      </c>
      <c r="P57" s="30" t="str">
        <f>IF(AND($S55&lt;=30,P56&lt;&gt;""),MAX($R$50*(ROW()-52)+$A$50*(COLUMN()-3+6*Variables!$E$14),0),"")</f>
        <v/>
      </c>
      <c r="Q57" s="31" t="str">
        <f>IF(AND($S55&lt;=30,Q56&lt;&gt;""),MAX($R$50*(ROW()-52)+$A$50*(COLUMN()-3+6*Variables!$E$14),0),"")</f>
        <v/>
      </c>
      <c r="R57" s="4">
        <f t="shared" si="14"/>
        <v>0</v>
      </c>
      <c r="S57" s="5">
        <f t="shared" si="13"/>
        <v>0</v>
      </c>
    </row>
    <row r="58" spans="1:19" x14ac:dyDescent="0.4">
      <c r="A58" s="53"/>
      <c r="B58" s="28" t="str">
        <f t="shared" si="16"/>
        <v>0.0–-0.1</v>
      </c>
      <c r="C58" s="24" t="str">
        <f t="shared" si="15"/>
        <v/>
      </c>
      <c r="D58" s="29" t="str">
        <f>IF(AND($S56&lt;=30,D57&lt;&gt;""),MAX($R$50*(ROW()-52)+$A$50*(COLUMN()-3+6*Variables!$E$14),0),"")</f>
        <v/>
      </c>
      <c r="E58" s="30" t="str">
        <f>IF(AND($S56&lt;=30,E57&lt;&gt;""),MAX($R$50*(ROW()-52)+$A$50*(COLUMN()-3+6*Variables!$E$14),0),"")</f>
        <v/>
      </c>
      <c r="F58" s="30" t="str">
        <f>IF(AND($S56&lt;=30,F57&lt;&gt;""),MAX($R$50*(ROW()-52)+$A$50*(COLUMN()-3+6*Variables!$E$14),0),"")</f>
        <v/>
      </c>
      <c r="G58" s="30" t="str">
        <f>IF(AND($S56&lt;=30,G57&lt;&gt;""),MAX($R$50*(ROW()-52)+$A$50*(COLUMN()-3+6*Variables!$E$14),0),"")</f>
        <v/>
      </c>
      <c r="H58" s="30" t="str">
        <f>IF(AND($S56&lt;=30,H57&lt;&gt;""),MAX($R$50*(ROW()-52)+$A$50*(COLUMN()-3+6*Variables!$E$14),0),"")</f>
        <v/>
      </c>
      <c r="I58" s="30" t="str">
        <f>IF(AND($S56&lt;=30,I57&lt;&gt;""),MAX($R$50*(ROW()-52)+$A$50*(COLUMN()-3+6*Variables!$E$14),0),"")</f>
        <v/>
      </c>
      <c r="J58" s="30" t="str">
        <f>IF(AND($S56&lt;=30,J57&lt;&gt;""),MAX($R$50*(ROW()-52)+$A$50*(COLUMN()-3+6*Variables!$E$14),0),"")</f>
        <v/>
      </c>
      <c r="K58" s="30" t="str">
        <f>IF(AND($S56&lt;=30,K57&lt;&gt;""),MAX($R$50*(ROW()-52)+$A$50*(COLUMN()-3+6*Variables!$E$14),0),"")</f>
        <v/>
      </c>
      <c r="L58" s="30" t="str">
        <f>IF(AND($S56&lt;=30,L57&lt;&gt;""),MAX($R$50*(ROW()-52)+$A$50*(COLUMN()-3+6*Variables!$E$14),0),"")</f>
        <v/>
      </c>
      <c r="M58" s="30" t="str">
        <f>IF(AND($S56&lt;=30,M57&lt;&gt;""),MAX($R$50*(ROW()-52)+$A$50*(COLUMN()-3+6*Variables!$E$14),0),"")</f>
        <v/>
      </c>
      <c r="N58" s="30" t="str">
        <f>IF(AND($S56&lt;=30,N57&lt;&gt;""),MAX($R$50*(ROW()-52)+$A$50*(COLUMN()-3+6*Variables!$E$14),0),"")</f>
        <v/>
      </c>
      <c r="O58" s="30" t="str">
        <f>IF(AND($S56&lt;=30,O57&lt;&gt;""),MAX($R$50*(ROW()-52)+$A$50*(COLUMN()-3+6*Variables!$E$14),0),"")</f>
        <v/>
      </c>
      <c r="P58" s="30" t="str">
        <f>IF(AND($S56&lt;=30,P57&lt;&gt;""),MAX($R$50*(ROW()-52)+$A$50*(COLUMN()-3+6*Variables!$E$14),0),"")</f>
        <v/>
      </c>
      <c r="Q58" s="31" t="str">
        <f>IF(AND($S56&lt;=30,Q57&lt;&gt;""),MAX($R$50*(ROW()-52)+$A$50*(COLUMN()-3+6*Variables!$E$14),0),"")</f>
        <v/>
      </c>
      <c r="R58" s="4">
        <f t="shared" si="14"/>
        <v>0</v>
      </c>
      <c r="S58" s="5">
        <f t="shared" si="13"/>
        <v>0</v>
      </c>
    </row>
    <row r="59" spans="1:19" x14ac:dyDescent="0.4">
      <c r="A59" s="53"/>
      <c r="B59" s="28" t="str">
        <f t="shared" si="16"/>
        <v>0.0–-0.1</v>
      </c>
      <c r="C59" s="24" t="str">
        <f t="shared" si="15"/>
        <v/>
      </c>
      <c r="D59" s="29" t="str">
        <f>IF(AND($S57&lt;=30,D58&lt;&gt;""),MAX($R$50*(ROW()-52)+$A$50*(COLUMN()-3+6*Variables!$E$14),0),"")</f>
        <v/>
      </c>
      <c r="E59" s="30" t="str">
        <f>IF(AND($S57&lt;=30,E58&lt;&gt;""),MAX($R$50*(ROW()-52)+$A$50*(COLUMN()-3+6*Variables!$E$14),0),"")</f>
        <v/>
      </c>
      <c r="F59" s="30" t="str">
        <f>IF(AND($S57&lt;=30,F58&lt;&gt;""),MAX($R$50*(ROW()-52)+$A$50*(COLUMN()-3+6*Variables!$E$14),0),"")</f>
        <v/>
      </c>
      <c r="G59" s="30" t="str">
        <f>IF(AND($S57&lt;=30,G58&lt;&gt;""),MAX($R$50*(ROW()-52)+$A$50*(COLUMN()-3+6*Variables!$E$14),0),"")</f>
        <v/>
      </c>
      <c r="H59" s="30" t="str">
        <f>IF(AND($S57&lt;=30,H58&lt;&gt;""),MAX($R$50*(ROW()-52)+$A$50*(COLUMN()-3+6*Variables!$E$14),0),"")</f>
        <v/>
      </c>
      <c r="I59" s="30" t="str">
        <f>IF(AND($S57&lt;=30,I58&lt;&gt;""),MAX($R$50*(ROW()-52)+$A$50*(COLUMN()-3+6*Variables!$E$14),0),"")</f>
        <v/>
      </c>
      <c r="J59" s="30" t="str">
        <f>IF(AND($S57&lt;=30,J58&lt;&gt;""),MAX($R$50*(ROW()-52)+$A$50*(COLUMN()-3+6*Variables!$E$14),0),"")</f>
        <v/>
      </c>
      <c r="K59" s="30" t="str">
        <f>IF(AND($S57&lt;=30,K58&lt;&gt;""),MAX($R$50*(ROW()-52)+$A$50*(COLUMN()-3+6*Variables!$E$14),0),"")</f>
        <v/>
      </c>
      <c r="L59" s="30" t="str">
        <f>IF(AND($S57&lt;=30,L58&lt;&gt;""),MAX($R$50*(ROW()-52)+$A$50*(COLUMN()-3+6*Variables!$E$14),0),"")</f>
        <v/>
      </c>
      <c r="M59" s="30" t="str">
        <f>IF(AND($S57&lt;=30,M58&lt;&gt;""),MAX($R$50*(ROW()-52)+$A$50*(COLUMN()-3+6*Variables!$E$14),0),"")</f>
        <v/>
      </c>
      <c r="N59" s="30" t="str">
        <f>IF(AND($S57&lt;=30,N58&lt;&gt;""),MAX($R$50*(ROW()-52)+$A$50*(COLUMN()-3+6*Variables!$E$14),0),"")</f>
        <v/>
      </c>
      <c r="O59" s="30" t="str">
        <f>IF(AND($S57&lt;=30,O58&lt;&gt;""),MAX($R$50*(ROW()-52)+$A$50*(COLUMN()-3+6*Variables!$E$14),0),"")</f>
        <v/>
      </c>
      <c r="P59" s="30" t="str">
        <f>IF(AND($S57&lt;=30,P58&lt;&gt;""),MAX($R$50*(ROW()-52)+$A$50*(COLUMN()-3+6*Variables!$E$14),0),"")</f>
        <v/>
      </c>
      <c r="Q59" s="31" t="str">
        <f>IF(AND($S57&lt;=30,Q58&lt;&gt;""),MAX($R$50*(ROW()-52)+$A$50*(COLUMN()-3+6*Variables!$E$14),0),"")</f>
        <v/>
      </c>
      <c r="R59" s="4">
        <f t="shared" si="14"/>
        <v>0</v>
      </c>
      <c r="S59" s="5">
        <f t="shared" si="13"/>
        <v>0</v>
      </c>
    </row>
    <row r="60" spans="1:19" x14ac:dyDescent="0.4">
      <c r="A60" s="53"/>
      <c r="B60" s="28" t="str">
        <f t="shared" si="16"/>
        <v>0.0–-0.1</v>
      </c>
      <c r="C60" s="24" t="str">
        <f t="shared" si="15"/>
        <v/>
      </c>
      <c r="D60" s="29" t="str">
        <f>IF(AND($S58&lt;=30,D59&lt;&gt;""),MAX($R$50*(ROW()-52)+$A$50*(COLUMN()-3+6*Variables!$E$14),0),"")</f>
        <v/>
      </c>
      <c r="E60" s="30" t="str">
        <f>IF(AND($S58&lt;=30,E59&lt;&gt;""),MAX($R$50*(ROW()-52)+$A$50*(COLUMN()-3+6*Variables!$E$14),0),"")</f>
        <v/>
      </c>
      <c r="F60" s="30" t="str">
        <f>IF(AND($S58&lt;=30,F59&lt;&gt;""),MAX($R$50*(ROW()-52)+$A$50*(COLUMN()-3+6*Variables!$E$14),0),"")</f>
        <v/>
      </c>
      <c r="G60" s="30" t="str">
        <f>IF(AND($S58&lt;=30,G59&lt;&gt;""),MAX($R$50*(ROW()-52)+$A$50*(COLUMN()-3+6*Variables!$E$14),0),"")</f>
        <v/>
      </c>
      <c r="H60" s="30" t="str">
        <f>IF(AND($S58&lt;=30,H59&lt;&gt;""),MAX($R$50*(ROW()-52)+$A$50*(COLUMN()-3+6*Variables!$E$14),0),"")</f>
        <v/>
      </c>
      <c r="I60" s="30" t="str">
        <f>IF(AND($S58&lt;=30,I59&lt;&gt;""),MAX($R$50*(ROW()-52)+$A$50*(COLUMN()-3+6*Variables!$E$14),0),"")</f>
        <v/>
      </c>
      <c r="J60" s="30" t="str">
        <f>IF(AND($S58&lt;=30,J59&lt;&gt;""),MAX($R$50*(ROW()-52)+$A$50*(COLUMN()-3+6*Variables!$E$14),0),"")</f>
        <v/>
      </c>
      <c r="K60" s="30" t="str">
        <f>IF(AND($S58&lt;=30,K59&lt;&gt;""),MAX($R$50*(ROW()-52)+$A$50*(COLUMN()-3+6*Variables!$E$14),0),"")</f>
        <v/>
      </c>
      <c r="L60" s="30" t="str">
        <f>IF(AND($S58&lt;=30,L59&lt;&gt;""),MAX($R$50*(ROW()-52)+$A$50*(COLUMN()-3+6*Variables!$E$14),0),"")</f>
        <v/>
      </c>
      <c r="M60" s="30" t="str">
        <f>IF(AND($S58&lt;=30,M59&lt;&gt;""),MAX($R$50*(ROW()-52)+$A$50*(COLUMN()-3+6*Variables!$E$14),0),"")</f>
        <v/>
      </c>
      <c r="N60" s="30" t="str">
        <f>IF(AND($S58&lt;=30,N59&lt;&gt;""),MAX($R$50*(ROW()-52)+$A$50*(COLUMN()-3+6*Variables!$E$14),0),"")</f>
        <v/>
      </c>
      <c r="O60" s="30" t="str">
        <f>IF(AND($S58&lt;=30,O59&lt;&gt;""),MAX($R$50*(ROW()-52)+$A$50*(COLUMN()-3+6*Variables!$E$14),0),"")</f>
        <v/>
      </c>
      <c r="P60" s="30" t="str">
        <f>IF(AND($S58&lt;=30,P59&lt;&gt;""),MAX($R$50*(ROW()-52)+$A$50*(COLUMN()-3+6*Variables!$E$14),0),"")</f>
        <v/>
      </c>
      <c r="Q60" s="31" t="str">
        <f>IF(AND($S58&lt;=30,Q59&lt;&gt;""),MAX($R$50*(ROW()-52)+$A$50*(COLUMN()-3+6*Variables!$E$14),0),"")</f>
        <v/>
      </c>
      <c r="R60" s="4">
        <f t="shared" si="14"/>
        <v>0</v>
      </c>
      <c r="S60" s="5">
        <f t="shared" si="13"/>
        <v>0</v>
      </c>
    </row>
    <row r="61" spans="1:19" x14ac:dyDescent="0.4">
      <c r="A61" s="53"/>
      <c r="B61" s="28" t="str">
        <f t="shared" si="16"/>
        <v>0.0–-0.1</v>
      </c>
      <c r="C61" s="24" t="str">
        <f t="shared" si="15"/>
        <v/>
      </c>
      <c r="D61" s="29" t="str">
        <f>IF(AND($S59&lt;=30,D60&lt;&gt;""),MAX($R$50*(ROW()-52)+$A$50*(COLUMN()-3+6*Variables!$E$14),0),"")</f>
        <v/>
      </c>
      <c r="E61" s="30" t="str">
        <f>IF(AND($S59&lt;=30,E60&lt;&gt;""),MAX($R$50*(ROW()-52)+$A$50*(COLUMN()-3+6*Variables!$E$14),0),"")</f>
        <v/>
      </c>
      <c r="F61" s="30" t="str">
        <f>IF(AND($S59&lt;=30,F60&lt;&gt;""),MAX($R$50*(ROW()-52)+$A$50*(COLUMN()-3+6*Variables!$E$14),0),"")</f>
        <v/>
      </c>
      <c r="G61" s="30" t="str">
        <f>IF(AND($S59&lt;=30,G60&lt;&gt;""),MAX($R$50*(ROW()-52)+$A$50*(COLUMN()-3+6*Variables!$E$14),0),"")</f>
        <v/>
      </c>
      <c r="H61" s="30" t="str">
        <f>IF(AND($S59&lt;=30,H60&lt;&gt;""),MAX($R$50*(ROW()-52)+$A$50*(COLUMN()-3+6*Variables!$E$14),0),"")</f>
        <v/>
      </c>
      <c r="I61" s="30" t="str">
        <f>IF(AND($S59&lt;=30,I60&lt;&gt;""),MAX($R$50*(ROW()-52)+$A$50*(COLUMN()-3+6*Variables!$E$14),0),"")</f>
        <v/>
      </c>
      <c r="J61" s="30" t="str">
        <f>IF(AND($S59&lt;=30,J60&lt;&gt;""),MAX($R$50*(ROW()-52)+$A$50*(COLUMN()-3+6*Variables!$E$14),0),"")</f>
        <v/>
      </c>
      <c r="K61" s="30" t="str">
        <f>IF(AND($S59&lt;=30,K60&lt;&gt;""),MAX($R$50*(ROW()-52)+$A$50*(COLUMN()-3+6*Variables!$E$14),0),"")</f>
        <v/>
      </c>
      <c r="L61" s="30" t="str">
        <f>IF(AND($S59&lt;=30,L60&lt;&gt;""),MAX($R$50*(ROW()-52)+$A$50*(COLUMN()-3+6*Variables!$E$14),0),"")</f>
        <v/>
      </c>
      <c r="M61" s="30" t="str">
        <f>IF(AND($S59&lt;=30,M60&lt;&gt;""),MAX($R$50*(ROW()-52)+$A$50*(COLUMN()-3+6*Variables!$E$14),0),"")</f>
        <v/>
      </c>
      <c r="N61" s="30" t="str">
        <f>IF(AND($S59&lt;=30,N60&lt;&gt;""),MAX($R$50*(ROW()-52)+$A$50*(COLUMN()-3+6*Variables!$E$14),0),"")</f>
        <v/>
      </c>
      <c r="O61" s="30" t="str">
        <f>IF(AND($S59&lt;=30,O60&lt;&gt;""),MAX($R$50*(ROW()-52)+$A$50*(COLUMN()-3+6*Variables!$E$14),0),"")</f>
        <v/>
      </c>
      <c r="P61" s="30" t="str">
        <f>IF(AND($S59&lt;=30,P60&lt;&gt;""),MAX($R$50*(ROW()-52)+$A$50*(COLUMN()-3+6*Variables!$E$14),0),"")</f>
        <v/>
      </c>
      <c r="Q61" s="31" t="str">
        <f>IF(AND($S59&lt;=30,Q60&lt;&gt;""),MAX($R$50*(ROW()-52)+$A$50*(COLUMN()-3+6*Variables!$E$14),0),"")</f>
        <v/>
      </c>
      <c r="R61" s="4">
        <f t="shared" si="14"/>
        <v>0</v>
      </c>
      <c r="S61" s="5">
        <f t="shared" si="13"/>
        <v>0</v>
      </c>
    </row>
    <row r="62" spans="1:19" x14ac:dyDescent="0.4">
      <c r="A62" s="53"/>
      <c r="B62" s="28" t="str">
        <f t="shared" si="16"/>
        <v>0.0–-0.1</v>
      </c>
      <c r="C62" s="24" t="str">
        <f t="shared" si="15"/>
        <v/>
      </c>
      <c r="D62" s="29" t="str">
        <f>IF(AND($S60&lt;=30,D61&lt;&gt;""),MAX($R$50*(ROW()-52)+$A$50*(COLUMN()-3+6*Variables!$E$14),0),"")</f>
        <v/>
      </c>
      <c r="E62" s="30" t="str">
        <f>IF(AND($S60&lt;=30,E61&lt;&gt;""),MAX($R$50*(ROW()-52)+$A$50*(COLUMN()-3+6*Variables!$E$14),0),"")</f>
        <v/>
      </c>
      <c r="F62" s="30" t="str">
        <f>IF(AND($S60&lt;=30,F61&lt;&gt;""),MAX($R$50*(ROW()-52)+$A$50*(COLUMN()-3+6*Variables!$E$14),0),"")</f>
        <v/>
      </c>
      <c r="G62" s="30" t="str">
        <f>IF(AND($S60&lt;=30,G61&lt;&gt;""),MAX($R$50*(ROW()-52)+$A$50*(COLUMN()-3+6*Variables!$E$14),0),"")</f>
        <v/>
      </c>
      <c r="H62" s="30" t="str">
        <f>IF(AND($S60&lt;=30,H61&lt;&gt;""),MAX($R$50*(ROW()-52)+$A$50*(COLUMN()-3+6*Variables!$E$14),0),"")</f>
        <v/>
      </c>
      <c r="I62" s="30" t="str">
        <f>IF(AND($S60&lt;=30,I61&lt;&gt;""),MAX($R$50*(ROW()-52)+$A$50*(COLUMN()-3+6*Variables!$E$14),0),"")</f>
        <v/>
      </c>
      <c r="J62" s="30" t="str">
        <f>IF(AND($S60&lt;=30,J61&lt;&gt;""),MAX($R$50*(ROW()-52)+$A$50*(COLUMN()-3+6*Variables!$E$14),0),"")</f>
        <v/>
      </c>
      <c r="K62" s="30" t="str">
        <f>IF(AND($S60&lt;=30,K61&lt;&gt;""),MAX($R$50*(ROW()-52)+$A$50*(COLUMN()-3+6*Variables!$E$14),0),"")</f>
        <v/>
      </c>
      <c r="L62" s="30" t="str">
        <f>IF(AND($S60&lt;=30,L61&lt;&gt;""),MAX($R$50*(ROW()-52)+$A$50*(COLUMN()-3+6*Variables!$E$14),0),"")</f>
        <v/>
      </c>
      <c r="M62" s="30" t="str">
        <f>IF(AND($S60&lt;=30,M61&lt;&gt;""),MAX($R$50*(ROW()-52)+$A$50*(COLUMN()-3+6*Variables!$E$14),0),"")</f>
        <v/>
      </c>
      <c r="N62" s="30" t="str">
        <f>IF(AND($S60&lt;=30,N61&lt;&gt;""),MAX($R$50*(ROW()-52)+$A$50*(COLUMN()-3+6*Variables!$E$14),0),"")</f>
        <v/>
      </c>
      <c r="O62" s="30" t="str">
        <f>IF(AND($S60&lt;=30,O61&lt;&gt;""),MAX($R$50*(ROW()-52)+$A$50*(COLUMN()-3+6*Variables!$E$14),0),"")</f>
        <v/>
      </c>
      <c r="P62" s="30" t="str">
        <f>IF(AND($S60&lt;=30,P61&lt;&gt;""),MAX($R$50*(ROW()-52)+$A$50*(COLUMN()-3+6*Variables!$E$14),0),"")</f>
        <v/>
      </c>
      <c r="Q62" s="31" t="str">
        <f>IF(AND($S60&lt;=30,Q61&lt;&gt;""),MAX($R$50*(ROW()-52)+$A$50*(COLUMN()-3+6*Variables!$E$14),0),"")</f>
        <v/>
      </c>
      <c r="R62" s="4">
        <f t="shared" si="14"/>
        <v>0</v>
      </c>
      <c r="S62" s="5">
        <f t="shared" si="13"/>
        <v>0</v>
      </c>
    </row>
    <row r="63" spans="1:19" x14ac:dyDescent="0.4">
      <c r="A63" s="53"/>
      <c r="B63" s="28" t="str">
        <f t="shared" si="16"/>
        <v>0.0–-0.1</v>
      </c>
      <c r="C63" s="24" t="str">
        <f t="shared" si="15"/>
        <v/>
      </c>
      <c r="D63" s="29" t="str">
        <f>IF(AND($S61&lt;=30,D62&lt;&gt;""),MAX($R$50*(ROW()-52)+$A$50*(COLUMN()-3+6*Variables!$E$14),0),"")</f>
        <v/>
      </c>
      <c r="E63" s="30" t="str">
        <f>IF(AND($S61&lt;=30,E62&lt;&gt;""),MAX($R$50*(ROW()-52)+$A$50*(COLUMN()-3+6*Variables!$E$14),0),"")</f>
        <v/>
      </c>
      <c r="F63" s="30" t="str">
        <f>IF(AND($S61&lt;=30,F62&lt;&gt;""),MAX($R$50*(ROW()-52)+$A$50*(COLUMN()-3+6*Variables!$E$14),0),"")</f>
        <v/>
      </c>
      <c r="G63" s="30" t="str">
        <f>IF(AND($S61&lt;=30,G62&lt;&gt;""),MAX($R$50*(ROW()-52)+$A$50*(COLUMN()-3+6*Variables!$E$14),0),"")</f>
        <v/>
      </c>
      <c r="H63" s="30" t="str">
        <f>IF(AND($S61&lt;=30,H62&lt;&gt;""),MAX($R$50*(ROW()-52)+$A$50*(COLUMN()-3+6*Variables!$E$14),0),"")</f>
        <v/>
      </c>
      <c r="I63" s="30" t="str">
        <f>IF(AND($S61&lt;=30,I62&lt;&gt;""),MAX($R$50*(ROW()-52)+$A$50*(COLUMN()-3+6*Variables!$E$14),0),"")</f>
        <v/>
      </c>
      <c r="J63" s="30" t="str">
        <f>IF(AND($S61&lt;=30,J62&lt;&gt;""),MAX($R$50*(ROW()-52)+$A$50*(COLUMN()-3+6*Variables!$E$14),0),"")</f>
        <v/>
      </c>
      <c r="K63" s="30" t="str">
        <f>IF(AND($S61&lt;=30,K62&lt;&gt;""),MAX($R$50*(ROW()-52)+$A$50*(COLUMN()-3+6*Variables!$E$14),0),"")</f>
        <v/>
      </c>
      <c r="L63" s="30" t="str">
        <f>IF(AND($S61&lt;=30,L62&lt;&gt;""),MAX($R$50*(ROW()-52)+$A$50*(COLUMN()-3+6*Variables!$E$14),0),"")</f>
        <v/>
      </c>
      <c r="M63" s="30" t="str">
        <f>IF(AND($S61&lt;=30,M62&lt;&gt;""),MAX($R$50*(ROW()-52)+$A$50*(COLUMN()-3+6*Variables!$E$14),0),"")</f>
        <v/>
      </c>
      <c r="N63" s="30" t="str">
        <f>IF(AND($S61&lt;=30,N62&lt;&gt;""),MAX($R$50*(ROW()-52)+$A$50*(COLUMN()-3+6*Variables!$E$14),0),"")</f>
        <v/>
      </c>
      <c r="O63" s="30" t="str">
        <f>IF(AND($S61&lt;=30,O62&lt;&gt;""),MAX($R$50*(ROW()-52)+$A$50*(COLUMN()-3+6*Variables!$E$14),0),"")</f>
        <v/>
      </c>
      <c r="P63" s="30" t="str">
        <f>IF(AND($S61&lt;=30,P62&lt;&gt;""),MAX($R$50*(ROW()-52)+$A$50*(COLUMN()-3+6*Variables!$E$14),0),"")</f>
        <v/>
      </c>
      <c r="Q63" s="31" t="str">
        <f>IF(AND($S61&lt;=30,Q62&lt;&gt;""),MAX($R$50*(ROW()-52)+$A$50*(COLUMN()-3+6*Variables!$E$14),0),"")</f>
        <v/>
      </c>
      <c r="R63" s="4">
        <f t="shared" si="14"/>
        <v>0</v>
      </c>
      <c r="S63" s="5">
        <f t="shared" si="13"/>
        <v>0</v>
      </c>
    </row>
    <row r="64" spans="1:19" x14ac:dyDescent="0.4">
      <c r="A64" s="53"/>
      <c r="B64" s="28" t="str">
        <f t="shared" si="16"/>
        <v>0.0–-0.1</v>
      </c>
      <c r="C64" s="24" t="str">
        <f t="shared" si="15"/>
        <v/>
      </c>
      <c r="D64" s="29" t="str">
        <f>IF(AND($S62&lt;=30,D63&lt;&gt;""),MAX($R$50*(ROW()-52)+$A$50*(COLUMN()-3+6*Variables!$E$14),0),"")</f>
        <v/>
      </c>
      <c r="E64" s="30" t="str">
        <f>IF(AND($S62&lt;=30,E63&lt;&gt;""),MAX($R$50*(ROW()-52)+$A$50*(COLUMN()-3+6*Variables!$E$14),0),"")</f>
        <v/>
      </c>
      <c r="F64" s="30" t="str">
        <f>IF(AND($S62&lt;=30,F63&lt;&gt;""),MAX($R$50*(ROW()-52)+$A$50*(COLUMN()-3+6*Variables!$E$14),0),"")</f>
        <v/>
      </c>
      <c r="G64" s="30" t="str">
        <f>IF(AND($S62&lt;=30,G63&lt;&gt;""),MAX($R$50*(ROW()-52)+$A$50*(COLUMN()-3+6*Variables!$E$14),0),"")</f>
        <v/>
      </c>
      <c r="H64" s="30" t="str">
        <f>IF(AND($S62&lt;=30,H63&lt;&gt;""),MAX($R$50*(ROW()-52)+$A$50*(COLUMN()-3+6*Variables!$E$14),0),"")</f>
        <v/>
      </c>
      <c r="I64" s="30" t="str">
        <f>IF(AND($S62&lt;=30,I63&lt;&gt;""),MAX($R$50*(ROW()-52)+$A$50*(COLUMN()-3+6*Variables!$E$14),0),"")</f>
        <v/>
      </c>
      <c r="J64" s="30" t="str">
        <f>IF(AND($S62&lt;=30,J63&lt;&gt;""),MAX($R$50*(ROW()-52)+$A$50*(COLUMN()-3+6*Variables!$E$14),0),"")</f>
        <v/>
      </c>
      <c r="K64" s="30" t="str">
        <f>IF(AND($S62&lt;=30,K63&lt;&gt;""),MAX($R$50*(ROW()-52)+$A$50*(COLUMN()-3+6*Variables!$E$14),0),"")</f>
        <v/>
      </c>
      <c r="L64" s="30" t="str">
        <f>IF(AND($S62&lt;=30,L63&lt;&gt;""),MAX($R$50*(ROW()-52)+$A$50*(COLUMN()-3+6*Variables!$E$14),0),"")</f>
        <v/>
      </c>
      <c r="M64" s="30" t="str">
        <f>IF(AND($S62&lt;=30,M63&lt;&gt;""),MAX($R$50*(ROW()-52)+$A$50*(COLUMN()-3+6*Variables!$E$14),0),"")</f>
        <v/>
      </c>
      <c r="N64" s="30" t="str">
        <f>IF(AND($S62&lt;=30,N63&lt;&gt;""),MAX($R$50*(ROW()-52)+$A$50*(COLUMN()-3+6*Variables!$E$14),0),"")</f>
        <v/>
      </c>
      <c r="O64" s="30" t="str">
        <f>IF(AND($S62&lt;=30,O63&lt;&gt;""),MAX($R$50*(ROW()-52)+$A$50*(COLUMN()-3+6*Variables!$E$14),0),"")</f>
        <v/>
      </c>
      <c r="P64" s="30" t="str">
        <f>IF(AND($S62&lt;=30,P63&lt;&gt;""),MAX($R$50*(ROW()-52)+$A$50*(COLUMN()-3+6*Variables!$E$14),0),"")</f>
        <v/>
      </c>
      <c r="Q64" s="31" t="str">
        <f>IF(AND($S62&lt;=30,Q63&lt;&gt;""),MAX($R$50*(ROW()-52)+$A$50*(COLUMN()-3+6*Variables!$E$14),0),"")</f>
        <v/>
      </c>
      <c r="R64" s="4">
        <f t="shared" si="14"/>
        <v>0</v>
      </c>
      <c r="S64" s="5">
        <f t="shared" si="13"/>
        <v>0</v>
      </c>
    </row>
    <row r="65" spans="1:19" x14ac:dyDescent="0.4">
      <c r="A65" s="53"/>
      <c r="B65" s="28" t="str">
        <f t="shared" si="16"/>
        <v>0.0–-0.1</v>
      </c>
      <c r="C65" s="24" t="str">
        <f t="shared" si="15"/>
        <v/>
      </c>
      <c r="D65" s="29" t="str">
        <f>IF(AND($S63&lt;=30,D64&lt;&gt;""),MAX($R$50*(ROW()-52)+$A$50*(COLUMN()-3+6*Variables!$E$14),0),"")</f>
        <v/>
      </c>
      <c r="E65" s="30" t="str">
        <f>IF(AND($S63&lt;=30,E64&lt;&gt;""),MAX($R$50*(ROW()-52)+$A$50*(COLUMN()-3+6*Variables!$E$14),0),"")</f>
        <v/>
      </c>
      <c r="F65" s="30" t="str">
        <f>IF(AND($S63&lt;=30,F64&lt;&gt;""),MAX($R$50*(ROW()-52)+$A$50*(COLUMN()-3+6*Variables!$E$14),0),"")</f>
        <v/>
      </c>
      <c r="G65" s="30" t="str">
        <f>IF(AND($S63&lt;=30,G64&lt;&gt;""),MAX($R$50*(ROW()-52)+$A$50*(COLUMN()-3+6*Variables!$E$14),0),"")</f>
        <v/>
      </c>
      <c r="H65" s="30" t="str">
        <f>IF(AND($S63&lt;=30,H64&lt;&gt;""),MAX($R$50*(ROW()-52)+$A$50*(COLUMN()-3+6*Variables!$E$14),0),"")</f>
        <v/>
      </c>
      <c r="I65" s="30" t="str">
        <f>IF(AND($S63&lt;=30,I64&lt;&gt;""),MAX($R$50*(ROW()-52)+$A$50*(COLUMN()-3+6*Variables!$E$14),0),"")</f>
        <v/>
      </c>
      <c r="J65" s="30" t="str">
        <f>IF(AND($S63&lt;=30,J64&lt;&gt;""),MAX($R$50*(ROW()-52)+$A$50*(COLUMN()-3+6*Variables!$E$14),0),"")</f>
        <v/>
      </c>
      <c r="K65" s="30" t="str">
        <f>IF(AND($S63&lt;=30,K64&lt;&gt;""),MAX($R$50*(ROW()-52)+$A$50*(COLUMN()-3+6*Variables!$E$14),0),"")</f>
        <v/>
      </c>
      <c r="L65" s="30" t="str">
        <f>IF(AND($S63&lt;=30,L64&lt;&gt;""),MAX($R$50*(ROW()-52)+$A$50*(COLUMN()-3+6*Variables!$E$14),0),"")</f>
        <v/>
      </c>
      <c r="M65" s="30" t="str">
        <f>IF(AND($S63&lt;=30,M64&lt;&gt;""),MAX($R$50*(ROW()-52)+$A$50*(COLUMN()-3+6*Variables!$E$14),0),"")</f>
        <v/>
      </c>
      <c r="N65" s="30" t="str">
        <f>IF(AND($S63&lt;=30,N64&lt;&gt;""),MAX($R$50*(ROW()-52)+$A$50*(COLUMN()-3+6*Variables!$E$14),0),"")</f>
        <v/>
      </c>
      <c r="O65" s="30" t="str">
        <f>IF(AND($S63&lt;=30,O64&lt;&gt;""),MAX($R$50*(ROW()-52)+$A$50*(COLUMN()-3+6*Variables!$E$14),0),"")</f>
        <v/>
      </c>
      <c r="P65" s="30" t="str">
        <f>IF(AND($S63&lt;=30,P64&lt;&gt;""),MAX($R$50*(ROW()-52)+$A$50*(COLUMN()-3+6*Variables!$E$14),0),"")</f>
        <v/>
      </c>
      <c r="Q65" s="31" t="str">
        <f>IF(AND($S63&lt;=30,Q64&lt;&gt;""),MAX($R$50*(ROW()-52)+$A$50*(COLUMN()-3+6*Variables!$E$14),0),"")</f>
        <v/>
      </c>
      <c r="R65" s="4">
        <f t="shared" si="14"/>
        <v>0</v>
      </c>
      <c r="S65" s="5">
        <f t="shared" si="13"/>
        <v>0</v>
      </c>
    </row>
    <row r="66" spans="1:19" ht="12.6" thickBot="1" x14ac:dyDescent="0.45">
      <c r="A66" s="54"/>
      <c r="B66" s="32" t="str">
        <f t="shared" si="16"/>
        <v>0.0–-0.1</v>
      </c>
      <c r="C66" s="32" t="str">
        <f t="shared" si="15"/>
        <v/>
      </c>
      <c r="D66" s="33" t="str">
        <f>IF(AND($S64&lt;=30,D65&lt;&gt;""),MAX($R$50*(ROW()-52)+$A$50*(COLUMN()-3+6*Variables!$E$14),0),"")</f>
        <v/>
      </c>
      <c r="E66" s="34" t="str">
        <f>IF(AND($S64&lt;=30,E65&lt;&gt;""),MAX($R$50*(ROW()-52)+$A$50*(COLUMN()-3+6*Variables!$E$14),0),"")</f>
        <v/>
      </c>
      <c r="F66" s="34" t="str">
        <f>IF(AND($S64&lt;=30,F65&lt;&gt;""),MAX($R$50*(ROW()-52)+$A$50*(COLUMN()-3+6*Variables!$E$14),0),"")</f>
        <v/>
      </c>
      <c r="G66" s="34" t="str">
        <f>IF(AND($S64&lt;=30,G65&lt;&gt;""),MAX($R$50*(ROW()-52)+$A$50*(COLUMN()-3+6*Variables!$E$14),0),"")</f>
        <v/>
      </c>
      <c r="H66" s="34" t="str">
        <f>IF(AND($S64&lt;=30,H65&lt;&gt;""),MAX($R$50*(ROW()-52)+$A$50*(COLUMN()-3+6*Variables!$E$14),0),"")</f>
        <v/>
      </c>
      <c r="I66" s="34" t="str">
        <f>IF(AND($S64&lt;=30,I65&lt;&gt;""),MAX($R$50*(ROW()-52)+$A$50*(COLUMN()-3+6*Variables!$E$14),0),"")</f>
        <v/>
      </c>
      <c r="J66" s="34" t="str">
        <f>IF(AND($S64&lt;=30,J65&lt;&gt;""),MAX($R$50*(ROW()-52)+$A$50*(COLUMN()-3+6*Variables!$E$14),0),"")</f>
        <v/>
      </c>
      <c r="K66" s="34" t="str">
        <f>IF(AND($S64&lt;=30,K65&lt;&gt;""),MAX($R$50*(ROW()-52)+$A$50*(COLUMN()-3+6*Variables!$E$14),0),"")</f>
        <v/>
      </c>
      <c r="L66" s="34" t="str">
        <f>IF(AND($S64&lt;=30,L65&lt;&gt;""),MAX($R$50*(ROW()-52)+$A$50*(COLUMN()-3+6*Variables!$E$14),0),"")</f>
        <v/>
      </c>
      <c r="M66" s="34" t="str">
        <f>IF(AND($S64&lt;=30,M65&lt;&gt;""),MAX($R$50*(ROW()-52)+$A$50*(COLUMN()-3+6*Variables!$E$14),0),"")</f>
        <v/>
      </c>
      <c r="N66" s="34" t="str">
        <f>IF(AND($S64&lt;=30,N65&lt;&gt;""),MAX($R$50*(ROW()-52)+$A$50*(COLUMN()-3+6*Variables!$E$14),0),"")</f>
        <v/>
      </c>
      <c r="O66" s="34" t="str">
        <f>IF(AND($S64&lt;=30,O65&lt;&gt;""),MAX($R$50*(ROW()-52)+$A$50*(COLUMN()-3+6*Variables!$E$14),0),"")</f>
        <v/>
      </c>
      <c r="P66" s="34" t="str">
        <f>IF(AND($S64&lt;=30,P65&lt;&gt;""),MAX($R$50*(ROW()-52)+$A$50*(COLUMN()-3+6*Variables!$E$14),0),"")</f>
        <v/>
      </c>
      <c r="Q66" s="35" t="str">
        <f>IF(AND($S64&lt;=30,Q65&lt;&gt;""),MAX($R$50*(ROW()-52)+$A$50*(COLUMN()-3+6*Variables!$E$14),0),"")</f>
        <v/>
      </c>
      <c r="R66" s="4">
        <f t="shared" si="14"/>
        <v>0</v>
      </c>
      <c r="S66" s="5">
        <f t="shared" si="13"/>
        <v>0</v>
      </c>
    </row>
    <row r="67" spans="1:19" s="7" customFormat="1" ht="12.6" thickBot="1" x14ac:dyDescent="0.45">
      <c r="A67" s="5">
        <v>0.5</v>
      </c>
      <c r="B67" s="5">
        <f t="shared" ref="B67:Q67" si="17">ROUND($E$4*$A$67*(COLUMN()-2),0)</f>
        <v>0</v>
      </c>
      <c r="C67" s="5">
        <f t="shared" si="17"/>
        <v>0</v>
      </c>
      <c r="D67" s="5">
        <f t="shared" si="17"/>
        <v>0</v>
      </c>
      <c r="E67" s="5">
        <f t="shared" si="17"/>
        <v>0</v>
      </c>
      <c r="F67" s="5">
        <f t="shared" si="17"/>
        <v>0</v>
      </c>
      <c r="G67" s="5">
        <f t="shared" si="17"/>
        <v>0</v>
      </c>
      <c r="H67" s="5">
        <f t="shared" si="17"/>
        <v>0</v>
      </c>
      <c r="I67" s="5">
        <f t="shared" si="17"/>
        <v>0</v>
      </c>
      <c r="J67" s="5">
        <f t="shared" si="17"/>
        <v>0</v>
      </c>
      <c r="K67" s="5">
        <f t="shared" si="17"/>
        <v>0</v>
      </c>
      <c r="L67" s="5">
        <f t="shared" si="17"/>
        <v>0</v>
      </c>
      <c r="M67" s="5">
        <f t="shared" si="17"/>
        <v>0</v>
      </c>
      <c r="N67" s="5">
        <f t="shared" si="17"/>
        <v>0</v>
      </c>
      <c r="O67" s="5">
        <f t="shared" si="17"/>
        <v>0</v>
      </c>
      <c r="P67" s="5">
        <f t="shared" si="17"/>
        <v>0</v>
      </c>
      <c r="Q67" s="5">
        <f t="shared" si="17"/>
        <v>0</v>
      </c>
      <c r="R67" s="4">
        <f>IF($E$5&gt;3.2,0.5,IF($E$5&lt;1.7,1.5,1))</f>
        <v>1.5</v>
      </c>
      <c r="S67" s="5"/>
    </row>
    <row r="68" spans="1:19" ht="16.8" thickBot="1" x14ac:dyDescent="0.45">
      <c r="A68" s="58" t="s">
        <v>13</v>
      </c>
      <c r="B68" s="59"/>
      <c r="C68" s="20" t="str">
        <f>IF(AND($E$7&lt;&gt;"",ISNUMBER(Variables!$G$13)),IF(Variables!$G$14&gt;0,"NONE",ROUND($E$4*Variables!$G$14*3,0)&amp;"–"&amp;ROUND(C67-0.1*$E$4+$Q$67*Variables!$G$13,0)),"")</f>
        <v/>
      </c>
      <c r="D68" s="21" t="str">
        <f>IF(AND($E$7&lt;&gt;"",ISNUMBER(Variables!$G$13)),ROUND(C67-0.1*$E$4+$Q$67*Variables!$G$13+1,0)&amp;"–"&amp;ROUND(D67-0.1*$E$4+$Q$67*Variables!$G$13,0),"")</f>
        <v/>
      </c>
      <c r="E68" s="21" t="str">
        <f>IF(AND($E$7&lt;&gt;"",ISNUMBER(Variables!$G$13)),ROUND(D67-0.1*$E$4+$Q$67*Variables!$G$13+1,0)&amp;"–"&amp;ROUND(E67-0.1*$E$4+$Q$67*Variables!$G$13,0),"")</f>
        <v/>
      </c>
      <c r="F68" s="21" t="str">
        <f>IF(AND($E$7&lt;&gt;"",ISNUMBER(Variables!$G$13)),ROUND(E67-0.1*$E$4+$Q$67*Variables!$G$13+1,0)&amp;"–"&amp;ROUND(F67-0.1*$E$4+$Q$67*Variables!$G$13,0),"")</f>
        <v/>
      </c>
      <c r="G68" s="21" t="str">
        <f>IF(AND($E$7&lt;&gt;"",ISNUMBER(Variables!$G$13)),ROUND(F67-0.1*$E$4+$Q$67*Variables!$G$13+1,0)&amp;"–"&amp;ROUND(G67-0.1*$E$4+$Q$67*Variables!$G$13,0),"")</f>
        <v/>
      </c>
      <c r="H68" s="21" t="str">
        <f>IF(AND($E$7&lt;&gt;"",ISNUMBER(Variables!$G$13)),ROUND(G67-0.1*$E$4+$Q$67*Variables!$G$13+1,0)&amp;"–"&amp;ROUND(H67-0.1*$E$4+$Q$67*Variables!$G$13,0),"")</f>
        <v/>
      </c>
      <c r="I68" s="21" t="str">
        <f>IF(AND($E$7&lt;&gt;"",ISNUMBER(Variables!$G$13)),ROUND(H67-0.1*$E$4+$Q$67*Variables!$G$13+1,0)&amp;"–"&amp;ROUND(I67-0.1*$E$4+$Q$67*Variables!$G$13,0),"")</f>
        <v/>
      </c>
      <c r="J68" s="21" t="str">
        <f>IF(AND($E$7&lt;&gt;"",ISNUMBER(Variables!$G$13)),ROUND(I67-0.1*$E$4+$Q$67*Variables!$G$13+1,0)&amp;"–"&amp;ROUND(J67-0.1*$E$4+$Q$67*Variables!$G$13,0),"")</f>
        <v/>
      </c>
      <c r="K68" s="21" t="str">
        <f>IF(AND($E$7&lt;&gt;"",ISNUMBER(Variables!$G$13)),ROUND(J67-0.1*$E$4+$Q$67*Variables!$G$13+1,0)&amp;"–"&amp;ROUND(K67-0.1*$E$4+$Q$67*Variables!$G$13,0),"")</f>
        <v/>
      </c>
      <c r="L68" s="21" t="str">
        <f>IF(AND($E$7&lt;&gt;"",ISNUMBER(Variables!$G$13)),ROUND(K67-0.1*$E$4+$Q$67*Variables!$G$13+1,0)&amp;"–"&amp;ROUND(L67-0.1*$E$4+$Q$67*Variables!$G$13,0),"")</f>
        <v/>
      </c>
      <c r="M68" s="21" t="str">
        <f>IF(AND($E$7&lt;&gt;"",ISNUMBER(Variables!$G$13)),ROUND(L67-0.1*$E$4+$Q$67*Variables!$G$13+1,0)&amp;"–"&amp;ROUND(M67-0.1*$E$4+$Q$67*Variables!$G$13,0),"")</f>
        <v/>
      </c>
      <c r="N68" s="21" t="str">
        <f>IF(AND($E$7&lt;&gt;"",ISNUMBER(Variables!$G$13)),ROUND(M67-0.1*$E$4+$Q$67*Variables!$G$13+1,0)&amp;"–"&amp;ROUND(N67-0.1*$E$4+$Q$67*Variables!$G$13,0),"")</f>
        <v/>
      </c>
      <c r="O68" s="21" t="str">
        <f>IF(AND($E$7&lt;&gt;"",ISNUMBER(Variables!$G$13)),ROUND(N67-0.1*$E$4+$Q$67*Variables!$G$13+1,0)&amp;"–"&amp;ROUND(O67-0.1*$E$4+$Q$67*Variables!$G$13,0),"")</f>
        <v/>
      </c>
      <c r="P68" s="21" t="str">
        <f>IF(AND($E$7&lt;&gt;"",ISNUMBER(Variables!$G$13)),ROUND(O67-0.1*$E$4+$Q$67*Variables!$G$13+1,0)&amp;"–"&amp;ROUND(P67-0.1*$E$4+$Q$67*Variables!$G$13,0),"")</f>
        <v/>
      </c>
      <c r="Q68" s="21" t="str">
        <f>IF(AND($E$7&lt;&gt;"",ISNUMBER(Variables!$G$13)),ROUND(P67-0.1*$E$4+$Q$67*Variables!$G$13+1,0)&amp;"–"&amp;ROUND(Q67-0.1*$E$4+$Q$67*Variables!$G$13,0),"")</f>
        <v/>
      </c>
      <c r="R68" s="4">
        <f>ROUND(E$6+E$5*$R$67*(ROW()-67),1)</f>
        <v>0</v>
      </c>
      <c r="S68" s="5">
        <f t="shared" ref="S68:S83" si="18">ROUND($R68-0.2*$R$8*$E$5,1)</f>
        <v>0</v>
      </c>
    </row>
    <row r="69" spans="1:19" x14ac:dyDescent="0.4">
      <c r="A69" s="52" t="s">
        <v>17</v>
      </c>
      <c r="B69" s="24" t="str">
        <f>FIXED(0,1)&amp;"–"&amp;FIXED($S68-0.1,1)</f>
        <v>0.0–-0.1</v>
      </c>
      <c r="C69" s="24" t="str">
        <f>IF(AND($S67&lt;=30,C68&lt;&gt;""),MAX($R$67*(ROW()-69),0),"")</f>
        <v/>
      </c>
      <c r="D69" s="36" t="str">
        <f>IF(AND($S67&lt;=30,D68&lt;&gt;""),MAX($R$67*(ROW()-69)+$A$67*(COLUMN()-3+6*Variables!$G$14),0),"")</f>
        <v/>
      </c>
      <c r="E69" s="37" t="str">
        <f>IF(AND($S67&lt;=30,E68&lt;&gt;""),MAX($R$67*(ROW()-69)+$A$67*(COLUMN()-3+6*Variables!$G$14),0),"")</f>
        <v/>
      </c>
      <c r="F69" s="37" t="str">
        <f>IF(AND($S67&lt;=30,F68&lt;&gt;""),MAX($R$67*(ROW()-69)+$A$67*(COLUMN()-3+6*Variables!$G$14),0),"")</f>
        <v/>
      </c>
      <c r="G69" s="37" t="str">
        <f>IF(AND($S67&lt;=30,G68&lt;&gt;""),MAX($R$67*(ROW()-69)+$A$67*(COLUMN()-3+6*Variables!$G$14),0),"")</f>
        <v/>
      </c>
      <c r="H69" s="37" t="str">
        <f>IF(AND($S67&lt;=30,H68&lt;&gt;""),MAX($R$67*(ROW()-69)+$A$67*(COLUMN()-3+6*Variables!$G$14),0),"")</f>
        <v/>
      </c>
      <c r="I69" s="37" t="str">
        <f>IF(AND($S67&lt;=30,I68&lt;&gt;""),MAX($R$67*(ROW()-69)+$A$67*(COLUMN()-3+6*Variables!$G$14),0),"")</f>
        <v/>
      </c>
      <c r="J69" s="37" t="str">
        <f>IF(AND($S67&lt;=30,J68&lt;&gt;""),MAX($R$67*(ROW()-69)+$A$67*(COLUMN()-3+6*Variables!$G$14),0),"")</f>
        <v/>
      </c>
      <c r="K69" s="37" t="str">
        <f>IF(AND($S67&lt;=30,K68&lt;&gt;""),MAX($R$67*(ROW()-69)+$A$67*(COLUMN()-3+6*Variables!$G$14),0),"")</f>
        <v/>
      </c>
      <c r="L69" s="37" t="str">
        <f>IF(AND($S67&lt;=30,L68&lt;&gt;""),MAX($R$67*(ROW()-69)+$A$67*(COLUMN()-3+6*Variables!$G$14),0),"")</f>
        <v/>
      </c>
      <c r="M69" s="37" t="str">
        <f>IF(AND($S67&lt;=30,M68&lt;&gt;""),MAX($R$67*(ROW()-69)+$A$67*(COLUMN()-3+6*Variables!$G$14),0),"")</f>
        <v/>
      </c>
      <c r="N69" s="37" t="str">
        <f>IF(AND($S67&lt;=30,N68&lt;&gt;""),MAX($R$67*(ROW()-69)+$A$67*(COLUMN()-3+6*Variables!$G$14),0),"")</f>
        <v/>
      </c>
      <c r="O69" s="37" t="str">
        <f>IF(AND($S67&lt;=30,O68&lt;&gt;""),MAX($R$67*(ROW()-69)+$A$67*(COLUMN()-3+6*Variables!$G$14),0),"")</f>
        <v/>
      </c>
      <c r="P69" s="37" t="str">
        <f>IF(AND($S67&lt;=30,P68&lt;&gt;""),MAX($R$67*(ROW()-69)+$A$67*(COLUMN()-3+6*Variables!$G$14),0),"")</f>
        <v/>
      </c>
      <c r="Q69" s="38" t="str">
        <f>IF(AND($S67&lt;=30,Q68&lt;&gt;""),MAX($R$67*(ROW()-69)+$A$67*(COLUMN()-3+6*Variables!$G$14),0),"")</f>
        <v/>
      </c>
      <c r="R69" s="4">
        <f t="shared" ref="R69:R83" si="19">ROUND(E$6+E$5*$R$67*(ROW()-67),1)</f>
        <v>0</v>
      </c>
      <c r="S69" s="5">
        <f t="shared" si="18"/>
        <v>0</v>
      </c>
    </row>
    <row r="70" spans="1:19" x14ac:dyDescent="0.4">
      <c r="A70" s="53"/>
      <c r="B70" s="28" t="str">
        <f>IF($S68&lt;=30,FIXED($S68+0,1)&amp;"–"&amp;FIXED($S69-0.1,1),"")</f>
        <v>0.0–-0.1</v>
      </c>
      <c r="C70" s="24" t="str">
        <f t="shared" ref="C70:C83" si="20">IF(AND($S68&lt;=30,C69&lt;&gt;""),MAX($R$67*(ROW()-69),0),"")</f>
        <v/>
      </c>
      <c r="D70" s="29" t="str">
        <f>IF(AND($S68&lt;=30,D69&lt;&gt;""),MAX($R$67*(ROW()-69)+$A$67*(COLUMN()-3+6*Variables!$G$14),0),"")</f>
        <v/>
      </c>
      <c r="E70" s="30" t="str">
        <f>IF(AND($S68&lt;=30,E69&lt;&gt;""),MAX($R$67*(ROW()-69)+$A$67*(COLUMN()-3+6*Variables!$G$14),0),"")</f>
        <v/>
      </c>
      <c r="F70" s="30" t="str">
        <f>IF(AND($S68&lt;=30,F69&lt;&gt;""),MAX($R$67*(ROW()-69)+$A$67*(COLUMN()-3+6*Variables!$G$14),0),"")</f>
        <v/>
      </c>
      <c r="G70" s="30" t="str">
        <f>IF(AND($S68&lt;=30,G69&lt;&gt;""),MAX($R$67*(ROW()-69)+$A$67*(COLUMN()-3+6*Variables!$G$14),0),"")</f>
        <v/>
      </c>
      <c r="H70" s="30" t="str">
        <f>IF(AND($S68&lt;=30,H69&lt;&gt;""),MAX($R$67*(ROW()-69)+$A$67*(COLUMN()-3+6*Variables!$G$14),0),"")</f>
        <v/>
      </c>
      <c r="I70" s="30" t="str">
        <f>IF(AND($S68&lt;=30,I69&lt;&gt;""),MAX($R$67*(ROW()-69)+$A$67*(COLUMN()-3+6*Variables!$G$14),0),"")</f>
        <v/>
      </c>
      <c r="J70" s="30" t="str">
        <f>IF(AND($S68&lt;=30,J69&lt;&gt;""),MAX($R$67*(ROW()-69)+$A$67*(COLUMN()-3+6*Variables!$G$14),0),"")</f>
        <v/>
      </c>
      <c r="K70" s="30" t="str">
        <f>IF(AND($S68&lt;=30,K69&lt;&gt;""),MAX($R$67*(ROW()-69)+$A$67*(COLUMN()-3+6*Variables!$G$14),0),"")</f>
        <v/>
      </c>
      <c r="L70" s="30" t="str">
        <f>IF(AND($S68&lt;=30,L69&lt;&gt;""),MAX($R$67*(ROW()-69)+$A$67*(COLUMN()-3+6*Variables!$G$14),0),"")</f>
        <v/>
      </c>
      <c r="M70" s="30" t="str">
        <f>IF(AND($S68&lt;=30,M69&lt;&gt;""),MAX($R$67*(ROW()-69)+$A$67*(COLUMN()-3+6*Variables!$G$14),0),"")</f>
        <v/>
      </c>
      <c r="N70" s="30" t="str">
        <f>IF(AND($S68&lt;=30,N69&lt;&gt;""),MAX($R$67*(ROW()-69)+$A$67*(COLUMN()-3+6*Variables!$G$14),0),"")</f>
        <v/>
      </c>
      <c r="O70" s="30" t="str">
        <f>IF(AND($S68&lt;=30,O69&lt;&gt;""),MAX($R$67*(ROW()-69)+$A$67*(COLUMN()-3+6*Variables!$G$14),0),"")</f>
        <v/>
      </c>
      <c r="P70" s="30" t="str">
        <f>IF(AND($S68&lt;=30,P69&lt;&gt;""),MAX($R$67*(ROW()-69)+$A$67*(COLUMN()-3+6*Variables!$G$14),0),"")</f>
        <v/>
      </c>
      <c r="Q70" s="31" t="str">
        <f>IF(AND($S68&lt;=30,Q69&lt;&gt;""),MAX($R$67*(ROW()-69)+$A$67*(COLUMN()-3+6*Variables!$G$14),0),"")</f>
        <v/>
      </c>
      <c r="R70" s="4">
        <f t="shared" si="19"/>
        <v>0</v>
      </c>
      <c r="S70" s="5">
        <f t="shared" si="18"/>
        <v>0</v>
      </c>
    </row>
    <row r="71" spans="1:19" x14ac:dyDescent="0.4">
      <c r="A71" s="53"/>
      <c r="B71" s="28" t="str">
        <f t="shared" ref="B71:B83" si="21">IF($S69&lt;=30,FIXED($S69+0,1)&amp;"–"&amp;FIXED($S70-0.1,1),"")</f>
        <v>0.0–-0.1</v>
      </c>
      <c r="C71" s="24" t="str">
        <f t="shared" si="20"/>
        <v/>
      </c>
      <c r="D71" s="29" t="str">
        <f>IF(AND($S69&lt;=30,D70&lt;&gt;""),MAX($R$67*(ROW()-69)+$A$67*(COLUMN()-3+6*Variables!$G$14),0),"")</f>
        <v/>
      </c>
      <c r="E71" s="30" t="str">
        <f>IF(AND($S69&lt;=30,E70&lt;&gt;""),MAX($R$67*(ROW()-69)+$A$67*(COLUMN()-3+6*Variables!$G$14),0),"")</f>
        <v/>
      </c>
      <c r="F71" s="30" t="str">
        <f>IF(AND($S69&lt;=30,F70&lt;&gt;""),MAX($R$67*(ROW()-69)+$A$67*(COLUMN()-3+6*Variables!$G$14),0),"")</f>
        <v/>
      </c>
      <c r="G71" s="30" t="str">
        <f>IF(AND($S69&lt;=30,G70&lt;&gt;""),MAX($R$67*(ROW()-69)+$A$67*(COLUMN()-3+6*Variables!$G$14),0),"")</f>
        <v/>
      </c>
      <c r="H71" s="30" t="str">
        <f>IF(AND($S69&lt;=30,H70&lt;&gt;""),MAX($R$67*(ROW()-69)+$A$67*(COLUMN()-3+6*Variables!$G$14),0),"")</f>
        <v/>
      </c>
      <c r="I71" s="30" t="str">
        <f>IF(AND($S69&lt;=30,I70&lt;&gt;""),MAX($R$67*(ROW()-69)+$A$67*(COLUMN()-3+6*Variables!$G$14),0),"")</f>
        <v/>
      </c>
      <c r="J71" s="30" t="str">
        <f>IF(AND($S69&lt;=30,J70&lt;&gt;""),MAX($R$67*(ROW()-69)+$A$67*(COLUMN()-3+6*Variables!$G$14),0),"")</f>
        <v/>
      </c>
      <c r="K71" s="30" t="str">
        <f>IF(AND($S69&lt;=30,K70&lt;&gt;""),MAX($R$67*(ROW()-69)+$A$67*(COLUMN()-3+6*Variables!$G$14),0),"")</f>
        <v/>
      </c>
      <c r="L71" s="30" t="str">
        <f>IF(AND($S69&lt;=30,L70&lt;&gt;""),MAX($R$67*(ROW()-69)+$A$67*(COLUMN()-3+6*Variables!$G$14),0),"")</f>
        <v/>
      </c>
      <c r="M71" s="30" t="str">
        <f>IF(AND($S69&lt;=30,M70&lt;&gt;""),MAX($R$67*(ROW()-69)+$A$67*(COLUMN()-3+6*Variables!$G$14),0),"")</f>
        <v/>
      </c>
      <c r="N71" s="30" t="str">
        <f>IF(AND($S69&lt;=30,N70&lt;&gt;""),MAX($R$67*(ROW()-69)+$A$67*(COLUMN()-3+6*Variables!$G$14),0),"")</f>
        <v/>
      </c>
      <c r="O71" s="30" t="str">
        <f>IF(AND($S69&lt;=30,O70&lt;&gt;""),MAX($R$67*(ROW()-69)+$A$67*(COLUMN()-3+6*Variables!$G$14),0),"")</f>
        <v/>
      </c>
      <c r="P71" s="30" t="str">
        <f>IF(AND($S69&lt;=30,P70&lt;&gt;""),MAX($R$67*(ROW()-69)+$A$67*(COLUMN()-3+6*Variables!$G$14),0),"")</f>
        <v/>
      </c>
      <c r="Q71" s="31" t="str">
        <f>IF(AND($S69&lt;=30,Q70&lt;&gt;""),MAX($R$67*(ROW()-69)+$A$67*(COLUMN()-3+6*Variables!$G$14),0),"")</f>
        <v/>
      </c>
      <c r="R71" s="4">
        <f t="shared" si="19"/>
        <v>0</v>
      </c>
      <c r="S71" s="5">
        <f t="shared" si="18"/>
        <v>0</v>
      </c>
    </row>
    <row r="72" spans="1:19" x14ac:dyDescent="0.4">
      <c r="A72" s="53"/>
      <c r="B72" s="28" t="str">
        <f t="shared" si="21"/>
        <v>0.0–-0.1</v>
      </c>
      <c r="C72" s="24" t="str">
        <f t="shared" si="20"/>
        <v/>
      </c>
      <c r="D72" s="29" t="str">
        <f>IF(AND($S70&lt;=30,D71&lt;&gt;""),MAX($R$67*(ROW()-69)+$A$67*(COLUMN()-3+6*Variables!$G$14),0),"")</f>
        <v/>
      </c>
      <c r="E72" s="30" t="str">
        <f>IF(AND($S70&lt;=30,E71&lt;&gt;""),MAX($R$67*(ROW()-69)+$A$67*(COLUMN()-3+6*Variables!$G$14),0),"")</f>
        <v/>
      </c>
      <c r="F72" s="30" t="str">
        <f>IF(AND($S70&lt;=30,F71&lt;&gt;""),MAX($R$67*(ROW()-69)+$A$67*(COLUMN()-3+6*Variables!$G$14),0),"")</f>
        <v/>
      </c>
      <c r="G72" s="30" t="str">
        <f>IF(AND($S70&lt;=30,G71&lt;&gt;""),MAX($R$67*(ROW()-69)+$A$67*(COLUMN()-3+6*Variables!$G$14),0),"")</f>
        <v/>
      </c>
      <c r="H72" s="30" t="str">
        <f>IF(AND($S70&lt;=30,H71&lt;&gt;""),MAX($R$67*(ROW()-69)+$A$67*(COLUMN()-3+6*Variables!$G$14),0),"")</f>
        <v/>
      </c>
      <c r="I72" s="30" t="str">
        <f>IF(AND($S70&lt;=30,I71&lt;&gt;""),MAX($R$67*(ROW()-69)+$A$67*(COLUMN()-3+6*Variables!$G$14),0),"")</f>
        <v/>
      </c>
      <c r="J72" s="30" t="str">
        <f>IF(AND($S70&lt;=30,J71&lt;&gt;""),MAX($R$67*(ROW()-69)+$A$67*(COLUMN()-3+6*Variables!$G$14),0),"")</f>
        <v/>
      </c>
      <c r="K72" s="30" t="str">
        <f>IF(AND($S70&lt;=30,K71&lt;&gt;""),MAX($R$67*(ROW()-69)+$A$67*(COLUMN()-3+6*Variables!$G$14),0),"")</f>
        <v/>
      </c>
      <c r="L72" s="30" t="str">
        <f>IF(AND($S70&lt;=30,L71&lt;&gt;""),MAX($R$67*(ROW()-69)+$A$67*(COLUMN()-3+6*Variables!$G$14),0),"")</f>
        <v/>
      </c>
      <c r="M72" s="30" t="str">
        <f>IF(AND($S70&lt;=30,M71&lt;&gt;""),MAX($R$67*(ROW()-69)+$A$67*(COLUMN()-3+6*Variables!$G$14),0),"")</f>
        <v/>
      </c>
      <c r="N72" s="30" t="str">
        <f>IF(AND($S70&lt;=30,N71&lt;&gt;""),MAX($R$67*(ROW()-69)+$A$67*(COLUMN()-3+6*Variables!$G$14),0),"")</f>
        <v/>
      </c>
      <c r="O72" s="30" t="str">
        <f>IF(AND($S70&lt;=30,O71&lt;&gt;""),MAX($R$67*(ROW()-69)+$A$67*(COLUMN()-3+6*Variables!$G$14),0),"")</f>
        <v/>
      </c>
      <c r="P72" s="30" t="str">
        <f>IF(AND($S70&lt;=30,P71&lt;&gt;""),MAX($R$67*(ROW()-69)+$A$67*(COLUMN()-3+6*Variables!$G$14),0),"")</f>
        <v/>
      </c>
      <c r="Q72" s="31" t="str">
        <f>IF(AND($S70&lt;=30,Q71&lt;&gt;""),MAX($R$67*(ROW()-69)+$A$67*(COLUMN()-3+6*Variables!$G$14),0),"")</f>
        <v/>
      </c>
      <c r="R72" s="4">
        <f t="shared" si="19"/>
        <v>0</v>
      </c>
      <c r="S72" s="5">
        <f t="shared" si="18"/>
        <v>0</v>
      </c>
    </row>
    <row r="73" spans="1:19" x14ac:dyDescent="0.4">
      <c r="A73" s="53"/>
      <c r="B73" s="28" t="str">
        <f t="shared" si="21"/>
        <v>0.0–-0.1</v>
      </c>
      <c r="C73" s="24" t="str">
        <f t="shared" si="20"/>
        <v/>
      </c>
      <c r="D73" s="29" t="str">
        <f>IF(AND($S71&lt;=30,D72&lt;&gt;""),MAX($R$67*(ROW()-69)+$A$67*(COLUMN()-3+6*Variables!$G$14),0),"")</f>
        <v/>
      </c>
      <c r="E73" s="30" t="str">
        <f>IF(AND($S71&lt;=30,E72&lt;&gt;""),MAX($R$67*(ROW()-69)+$A$67*(COLUMN()-3+6*Variables!$G$14),0),"")</f>
        <v/>
      </c>
      <c r="F73" s="30" t="str">
        <f>IF(AND($S71&lt;=30,F72&lt;&gt;""),MAX($R$67*(ROW()-69)+$A$67*(COLUMN()-3+6*Variables!$G$14),0),"")</f>
        <v/>
      </c>
      <c r="G73" s="30" t="str">
        <f>IF(AND($S71&lt;=30,G72&lt;&gt;""),MAX($R$67*(ROW()-69)+$A$67*(COLUMN()-3+6*Variables!$G$14),0),"")</f>
        <v/>
      </c>
      <c r="H73" s="30" t="str">
        <f>IF(AND($S71&lt;=30,H72&lt;&gt;""),MAX($R$67*(ROW()-69)+$A$67*(COLUMN()-3+6*Variables!$G$14),0),"")</f>
        <v/>
      </c>
      <c r="I73" s="30" t="str">
        <f>IF(AND($S71&lt;=30,I72&lt;&gt;""),MAX($R$67*(ROW()-69)+$A$67*(COLUMN()-3+6*Variables!$G$14),0),"")</f>
        <v/>
      </c>
      <c r="J73" s="30" t="str">
        <f>IF(AND($S71&lt;=30,J72&lt;&gt;""),MAX($R$67*(ROW()-69)+$A$67*(COLUMN()-3+6*Variables!$G$14),0),"")</f>
        <v/>
      </c>
      <c r="K73" s="30" t="str">
        <f>IF(AND($S71&lt;=30,K72&lt;&gt;""),MAX($R$67*(ROW()-69)+$A$67*(COLUMN()-3+6*Variables!$G$14),0),"")</f>
        <v/>
      </c>
      <c r="L73" s="30" t="str">
        <f>IF(AND($S71&lt;=30,L72&lt;&gt;""),MAX($R$67*(ROW()-69)+$A$67*(COLUMN()-3+6*Variables!$G$14),0),"")</f>
        <v/>
      </c>
      <c r="M73" s="30" t="str">
        <f>IF(AND($S71&lt;=30,M72&lt;&gt;""),MAX($R$67*(ROW()-69)+$A$67*(COLUMN()-3+6*Variables!$G$14),0),"")</f>
        <v/>
      </c>
      <c r="N73" s="30" t="str">
        <f>IF(AND($S71&lt;=30,N72&lt;&gt;""),MAX($R$67*(ROW()-69)+$A$67*(COLUMN()-3+6*Variables!$G$14),0),"")</f>
        <v/>
      </c>
      <c r="O73" s="30" t="str">
        <f>IF(AND($S71&lt;=30,O72&lt;&gt;""),MAX($R$67*(ROW()-69)+$A$67*(COLUMN()-3+6*Variables!$G$14),0),"")</f>
        <v/>
      </c>
      <c r="P73" s="30" t="str">
        <f>IF(AND($S71&lt;=30,P72&lt;&gt;""),MAX($R$67*(ROW()-69)+$A$67*(COLUMN()-3+6*Variables!$G$14),0),"")</f>
        <v/>
      </c>
      <c r="Q73" s="31" t="str">
        <f>IF(AND($S71&lt;=30,Q72&lt;&gt;""),MAX($R$67*(ROW()-69)+$A$67*(COLUMN()-3+6*Variables!$G$14),0),"")</f>
        <v/>
      </c>
      <c r="R73" s="4">
        <f t="shared" si="19"/>
        <v>0</v>
      </c>
      <c r="S73" s="5">
        <f t="shared" si="18"/>
        <v>0</v>
      </c>
    </row>
    <row r="74" spans="1:19" x14ac:dyDescent="0.4">
      <c r="A74" s="53"/>
      <c r="B74" s="28" t="str">
        <f t="shared" si="21"/>
        <v>0.0–-0.1</v>
      </c>
      <c r="C74" s="24" t="str">
        <f t="shared" si="20"/>
        <v/>
      </c>
      <c r="D74" s="29" t="str">
        <f>IF(AND($S72&lt;=30,D73&lt;&gt;""),MAX($R$67*(ROW()-69)+$A$67*(COLUMN()-3+6*Variables!$G$14),0),"")</f>
        <v/>
      </c>
      <c r="E74" s="30" t="str">
        <f>IF(AND($S72&lt;=30,E73&lt;&gt;""),MAX($R$67*(ROW()-69)+$A$67*(COLUMN()-3+6*Variables!$G$14),0),"")</f>
        <v/>
      </c>
      <c r="F74" s="30" t="str">
        <f>IF(AND($S72&lt;=30,F73&lt;&gt;""),MAX($R$67*(ROW()-69)+$A$67*(COLUMN()-3+6*Variables!$G$14),0),"")</f>
        <v/>
      </c>
      <c r="G74" s="30" t="str">
        <f>IF(AND($S72&lt;=30,G73&lt;&gt;""),MAX($R$67*(ROW()-69)+$A$67*(COLUMN()-3+6*Variables!$G$14),0),"")</f>
        <v/>
      </c>
      <c r="H74" s="30" t="str">
        <f>IF(AND($S72&lt;=30,H73&lt;&gt;""),MAX($R$67*(ROW()-69)+$A$67*(COLUMN()-3+6*Variables!$G$14),0),"")</f>
        <v/>
      </c>
      <c r="I74" s="30" t="str">
        <f>IF(AND($S72&lt;=30,I73&lt;&gt;""),MAX($R$67*(ROW()-69)+$A$67*(COLUMN()-3+6*Variables!$G$14),0),"")</f>
        <v/>
      </c>
      <c r="J74" s="30" t="str">
        <f>IF(AND($S72&lt;=30,J73&lt;&gt;""),MAX($R$67*(ROW()-69)+$A$67*(COLUMN()-3+6*Variables!$G$14),0),"")</f>
        <v/>
      </c>
      <c r="K74" s="30" t="str">
        <f>IF(AND($S72&lt;=30,K73&lt;&gt;""),MAX($R$67*(ROW()-69)+$A$67*(COLUMN()-3+6*Variables!$G$14),0),"")</f>
        <v/>
      </c>
      <c r="L74" s="30" t="str">
        <f>IF(AND($S72&lt;=30,L73&lt;&gt;""),MAX($R$67*(ROW()-69)+$A$67*(COLUMN()-3+6*Variables!$G$14),0),"")</f>
        <v/>
      </c>
      <c r="M74" s="30" t="str">
        <f>IF(AND($S72&lt;=30,M73&lt;&gt;""),MAX($R$67*(ROW()-69)+$A$67*(COLUMN()-3+6*Variables!$G$14),0),"")</f>
        <v/>
      </c>
      <c r="N74" s="30" t="str">
        <f>IF(AND($S72&lt;=30,N73&lt;&gt;""),MAX($R$67*(ROW()-69)+$A$67*(COLUMN()-3+6*Variables!$G$14),0),"")</f>
        <v/>
      </c>
      <c r="O74" s="30" t="str">
        <f>IF(AND($S72&lt;=30,O73&lt;&gt;""),MAX($R$67*(ROW()-69)+$A$67*(COLUMN()-3+6*Variables!$G$14),0),"")</f>
        <v/>
      </c>
      <c r="P74" s="30" t="str">
        <f>IF(AND($S72&lt;=30,P73&lt;&gt;""),MAX($R$67*(ROW()-69)+$A$67*(COLUMN()-3+6*Variables!$G$14),0),"")</f>
        <v/>
      </c>
      <c r="Q74" s="31" t="str">
        <f>IF(AND($S72&lt;=30,Q73&lt;&gt;""),MAX($R$67*(ROW()-69)+$A$67*(COLUMN()-3+6*Variables!$G$14),0),"")</f>
        <v/>
      </c>
      <c r="R74" s="4">
        <f t="shared" si="19"/>
        <v>0</v>
      </c>
      <c r="S74" s="5">
        <f t="shared" si="18"/>
        <v>0</v>
      </c>
    </row>
    <row r="75" spans="1:19" x14ac:dyDescent="0.4">
      <c r="A75" s="53"/>
      <c r="B75" s="28" t="str">
        <f t="shared" si="21"/>
        <v>0.0–-0.1</v>
      </c>
      <c r="C75" s="24" t="str">
        <f t="shared" si="20"/>
        <v/>
      </c>
      <c r="D75" s="29" t="str">
        <f>IF(AND($S73&lt;=30,D74&lt;&gt;""),MAX($R$67*(ROW()-69)+$A$67*(COLUMN()-3+6*Variables!$G$14),0),"")</f>
        <v/>
      </c>
      <c r="E75" s="30" t="str">
        <f>IF(AND($S73&lt;=30,E74&lt;&gt;""),MAX($R$67*(ROW()-69)+$A$67*(COLUMN()-3+6*Variables!$G$14),0),"")</f>
        <v/>
      </c>
      <c r="F75" s="30" t="str">
        <f>IF(AND($S73&lt;=30,F74&lt;&gt;""),MAX($R$67*(ROW()-69)+$A$67*(COLUMN()-3+6*Variables!$G$14),0),"")</f>
        <v/>
      </c>
      <c r="G75" s="30" t="str">
        <f>IF(AND($S73&lt;=30,G74&lt;&gt;""),MAX($R$67*(ROW()-69)+$A$67*(COLUMN()-3+6*Variables!$G$14),0),"")</f>
        <v/>
      </c>
      <c r="H75" s="30" t="str">
        <f>IF(AND($S73&lt;=30,H74&lt;&gt;""),MAX($R$67*(ROW()-69)+$A$67*(COLUMN()-3+6*Variables!$G$14),0),"")</f>
        <v/>
      </c>
      <c r="I75" s="30" t="str">
        <f>IF(AND($S73&lt;=30,I74&lt;&gt;""),MAX($R$67*(ROW()-69)+$A$67*(COLUMN()-3+6*Variables!$G$14),0),"")</f>
        <v/>
      </c>
      <c r="J75" s="30" t="str">
        <f>IF(AND($S73&lt;=30,J74&lt;&gt;""),MAX($R$67*(ROW()-69)+$A$67*(COLUMN()-3+6*Variables!$G$14),0),"")</f>
        <v/>
      </c>
      <c r="K75" s="30" t="str">
        <f>IF(AND($S73&lt;=30,K74&lt;&gt;""),MAX($R$67*(ROW()-69)+$A$67*(COLUMN()-3+6*Variables!$G$14),0),"")</f>
        <v/>
      </c>
      <c r="L75" s="30" t="str">
        <f>IF(AND($S73&lt;=30,L74&lt;&gt;""),MAX($R$67*(ROW()-69)+$A$67*(COLUMN()-3+6*Variables!$G$14),0),"")</f>
        <v/>
      </c>
      <c r="M75" s="30" t="str">
        <f>IF(AND($S73&lt;=30,M74&lt;&gt;""),MAX($R$67*(ROW()-69)+$A$67*(COLUMN()-3+6*Variables!$G$14),0),"")</f>
        <v/>
      </c>
      <c r="N75" s="30" t="str">
        <f>IF(AND($S73&lt;=30,N74&lt;&gt;""),MAX($R$67*(ROW()-69)+$A$67*(COLUMN()-3+6*Variables!$G$14),0),"")</f>
        <v/>
      </c>
      <c r="O75" s="30" t="str">
        <f>IF(AND($S73&lt;=30,O74&lt;&gt;""),MAX($R$67*(ROW()-69)+$A$67*(COLUMN()-3+6*Variables!$G$14),0),"")</f>
        <v/>
      </c>
      <c r="P75" s="30" t="str">
        <f>IF(AND($S73&lt;=30,P74&lt;&gt;""),MAX($R$67*(ROW()-69)+$A$67*(COLUMN()-3+6*Variables!$G$14),0),"")</f>
        <v/>
      </c>
      <c r="Q75" s="31" t="str">
        <f>IF(AND($S73&lt;=30,Q74&lt;&gt;""),MAX($R$67*(ROW()-69)+$A$67*(COLUMN()-3+6*Variables!$G$14),0),"")</f>
        <v/>
      </c>
      <c r="R75" s="4">
        <f t="shared" si="19"/>
        <v>0</v>
      </c>
      <c r="S75" s="5">
        <f t="shared" si="18"/>
        <v>0</v>
      </c>
    </row>
    <row r="76" spans="1:19" x14ac:dyDescent="0.4">
      <c r="A76" s="53"/>
      <c r="B76" s="28" t="str">
        <f t="shared" si="21"/>
        <v>0.0–-0.1</v>
      </c>
      <c r="C76" s="24" t="str">
        <f t="shared" si="20"/>
        <v/>
      </c>
      <c r="D76" s="29" t="str">
        <f>IF(AND($S74&lt;=30,D75&lt;&gt;""),MAX($R$67*(ROW()-69)+$A$67*(COLUMN()-3+6*Variables!$G$14),0),"")</f>
        <v/>
      </c>
      <c r="E76" s="30" t="str">
        <f>IF(AND($S74&lt;=30,E75&lt;&gt;""),MAX($R$67*(ROW()-69)+$A$67*(COLUMN()-3+6*Variables!$G$14),0),"")</f>
        <v/>
      </c>
      <c r="F76" s="30" t="str">
        <f>IF(AND($S74&lt;=30,F75&lt;&gt;""),MAX($R$67*(ROW()-69)+$A$67*(COLUMN()-3+6*Variables!$G$14),0),"")</f>
        <v/>
      </c>
      <c r="G76" s="30" t="str">
        <f>IF(AND($S74&lt;=30,G75&lt;&gt;""),MAX($R$67*(ROW()-69)+$A$67*(COLUMN()-3+6*Variables!$G$14),0),"")</f>
        <v/>
      </c>
      <c r="H76" s="30" t="str">
        <f>IF(AND($S74&lt;=30,H75&lt;&gt;""),MAX($R$67*(ROW()-69)+$A$67*(COLUMN()-3+6*Variables!$G$14),0),"")</f>
        <v/>
      </c>
      <c r="I76" s="30" t="str">
        <f>IF(AND($S74&lt;=30,I75&lt;&gt;""),MAX($R$67*(ROW()-69)+$A$67*(COLUMN()-3+6*Variables!$G$14),0),"")</f>
        <v/>
      </c>
      <c r="J76" s="30" t="str">
        <f>IF(AND($S74&lt;=30,J75&lt;&gt;""),MAX($R$67*(ROW()-69)+$A$67*(COLUMN()-3+6*Variables!$G$14),0),"")</f>
        <v/>
      </c>
      <c r="K76" s="30" t="str">
        <f>IF(AND($S74&lt;=30,K75&lt;&gt;""),MAX($R$67*(ROW()-69)+$A$67*(COLUMN()-3+6*Variables!$G$14),0),"")</f>
        <v/>
      </c>
      <c r="L76" s="30" t="str">
        <f>IF(AND($S74&lt;=30,L75&lt;&gt;""),MAX($R$67*(ROW()-69)+$A$67*(COLUMN()-3+6*Variables!$G$14),0),"")</f>
        <v/>
      </c>
      <c r="M76" s="30" t="str">
        <f>IF(AND($S74&lt;=30,M75&lt;&gt;""),MAX($R$67*(ROW()-69)+$A$67*(COLUMN()-3+6*Variables!$G$14),0),"")</f>
        <v/>
      </c>
      <c r="N76" s="30" t="str">
        <f>IF(AND($S74&lt;=30,N75&lt;&gt;""),MAX($R$67*(ROW()-69)+$A$67*(COLUMN()-3+6*Variables!$G$14),0),"")</f>
        <v/>
      </c>
      <c r="O76" s="30" t="str">
        <f>IF(AND($S74&lt;=30,O75&lt;&gt;""),MAX($R$67*(ROW()-69)+$A$67*(COLUMN()-3+6*Variables!$G$14),0),"")</f>
        <v/>
      </c>
      <c r="P76" s="30" t="str">
        <f>IF(AND($S74&lt;=30,P75&lt;&gt;""),MAX($R$67*(ROW()-69)+$A$67*(COLUMN()-3+6*Variables!$G$14),0),"")</f>
        <v/>
      </c>
      <c r="Q76" s="31" t="str">
        <f>IF(AND($S74&lt;=30,Q75&lt;&gt;""),MAX($R$67*(ROW()-69)+$A$67*(COLUMN()-3+6*Variables!$G$14),0),"")</f>
        <v/>
      </c>
      <c r="R76" s="4">
        <f t="shared" si="19"/>
        <v>0</v>
      </c>
      <c r="S76" s="5">
        <f t="shared" si="18"/>
        <v>0</v>
      </c>
    </row>
    <row r="77" spans="1:19" x14ac:dyDescent="0.4">
      <c r="A77" s="53"/>
      <c r="B77" s="28" t="str">
        <f t="shared" si="21"/>
        <v>0.0–-0.1</v>
      </c>
      <c r="C77" s="24" t="str">
        <f t="shared" si="20"/>
        <v/>
      </c>
      <c r="D77" s="29" t="str">
        <f>IF(AND($S75&lt;=30,D76&lt;&gt;""),MAX($R$67*(ROW()-69)+$A$67*(COLUMN()-3+6*Variables!$G$14),0),"")</f>
        <v/>
      </c>
      <c r="E77" s="30" t="str">
        <f>IF(AND($S75&lt;=30,E76&lt;&gt;""),MAX($R$67*(ROW()-69)+$A$67*(COLUMN()-3+6*Variables!$G$14),0),"")</f>
        <v/>
      </c>
      <c r="F77" s="30" t="str">
        <f>IF(AND($S75&lt;=30,F76&lt;&gt;""),MAX($R$67*(ROW()-69)+$A$67*(COLUMN()-3+6*Variables!$G$14),0),"")</f>
        <v/>
      </c>
      <c r="G77" s="30" t="str">
        <f>IF(AND($S75&lt;=30,G76&lt;&gt;""),MAX($R$67*(ROW()-69)+$A$67*(COLUMN()-3+6*Variables!$G$14),0),"")</f>
        <v/>
      </c>
      <c r="H77" s="30" t="str">
        <f>IF(AND($S75&lt;=30,H76&lt;&gt;""),MAX($R$67*(ROW()-69)+$A$67*(COLUMN()-3+6*Variables!$G$14),0),"")</f>
        <v/>
      </c>
      <c r="I77" s="30" t="str">
        <f>IF(AND($S75&lt;=30,I76&lt;&gt;""),MAX($R$67*(ROW()-69)+$A$67*(COLUMN()-3+6*Variables!$G$14),0),"")</f>
        <v/>
      </c>
      <c r="J77" s="30" t="str">
        <f>IF(AND($S75&lt;=30,J76&lt;&gt;""),MAX($R$67*(ROW()-69)+$A$67*(COLUMN()-3+6*Variables!$G$14),0),"")</f>
        <v/>
      </c>
      <c r="K77" s="30" t="str">
        <f>IF(AND($S75&lt;=30,K76&lt;&gt;""),MAX($R$67*(ROW()-69)+$A$67*(COLUMN()-3+6*Variables!$G$14),0),"")</f>
        <v/>
      </c>
      <c r="L77" s="30" t="str">
        <f>IF(AND($S75&lt;=30,L76&lt;&gt;""),MAX($R$67*(ROW()-69)+$A$67*(COLUMN()-3+6*Variables!$G$14),0),"")</f>
        <v/>
      </c>
      <c r="M77" s="30" t="str">
        <f>IF(AND($S75&lt;=30,M76&lt;&gt;""),MAX($R$67*(ROW()-69)+$A$67*(COLUMN()-3+6*Variables!$G$14),0),"")</f>
        <v/>
      </c>
      <c r="N77" s="30" t="str">
        <f>IF(AND($S75&lt;=30,N76&lt;&gt;""),MAX($R$67*(ROW()-69)+$A$67*(COLUMN()-3+6*Variables!$G$14),0),"")</f>
        <v/>
      </c>
      <c r="O77" s="30" t="str">
        <f>IF(AND($S75&lt;=30,O76&lt;&gt;""),MAX($R$67*(ROW()-69)+$A$67*(COLUMN()-3+6*Variables!$G$14),0),"")</f>
        <v/>
      </c>
      <c r="P77" s="30" t="str">
        <f>IF(AND($S75&lt;=30,P76&lt;&gt;""),MAX($R$67*(ROW()-69)+$A$67*(COLUMN()-3+6*Variables!$G$14),0),"")</f>
        <v/>
      </c>
      <c r="Q77" s="31" t="str">
        <f>IF(AND($S75&lt;=30,Q76&lt;&gt;""),MAX($R$67*(ROW()-69)+$A$67*(COLUMN()-3+6*Variables!$G$14),0),"")</f>
        <v/>
      </c>
      <c r="R77" s="4">
        <f t="shared" si="19"/>
        <v>0</v>
      </c>
      <c r="S77" s="5">
        <f t="shared" si="18"/>
        <v>0</v>
      </c>
    </row>
    <row r="78" spans="1:19" x14ac:dyDescent="0.4">
      <c r="A78" s="53"/>
      <c r="B78" s="28" t="str">
        <f t="shared" si="21"/>
        <v>0.0–-0.1</v>
      </c>
      <c r="C78" s="24" t="str">
        <f t="shared" si="20"/>
        <v/>
      </c>
      <c r="D78" s="29" t="str">
        <f>IF(AND($S76&lt;=30,D77&lt;&gt;""),MAX($R$67*(ROW()-69)+$A$67*(COLUMN()-3+6*Variables!$G$14),0),"")</f>
        <v/>
      </c>
      <c r="E78" s="30" t="str">
        <f>IF(AND($S76&lt;=30,E77&lt;&gt;""),MAX($R$67*(ROW()-69)+$A$67*(COLUMN()-3+6*Variables!$G$14),0),"")</f>
        <v/>
      </c>
      <c r="F78" s="30" t="str">
        <f>IF(AND($S76&lt;=30,F77&lt;&gt;""),MAX($R$67*(ROW()-69)+$A$67*(COLUMN()-3+6*Variables!$G$14),0),"")</f>
        <v/>
      </c>
      <c r="G78" s="30" t="str">
        <f>IF(AND($S76&lt;=30,G77&lt;&gt;""),MAX($R$67*(ROW()-69)+$A$67*(COLUMN()-3+6*Variables!$G$14),0),"")</f>
        <v/>
      </c>
      <c r="H78" s="30" t="str">
        <f>IF(AND($S76&lt;=30,H77&lt;&gt;""),MAX($R$67*(ROW()-69)+$A$67*(COLUMN()-3+6*Variables!$G$14),0),"")</f>
        <v/>
      </c>
      <c r="I78" s="30" t="str">
        <f>IF(AND($S76&lt;=30,I77&lt;&gt;""),MAX($R$67*(ROW()-69)+$A$67*(COLUMN()-3+6*Variables!$G$14),0),"")</f>
        <v/>
      </c>
      <c r="J78" s="30" t="str">
        <f>IF(AND($S76&lt;=30,J77&lt;&gt;""),MAX($R$67*(ROW()-69)+$A$67*(COLUMN()-3+6*Variables!$G$14),0),"")</f>
        <v/>
      </c>
      <c r="K78" s="30" t="str">
        <f>IF(AND($S76&lt;=30,K77&lt;&gt;""),MAX($R$67*(ROW()-69)+$A$67*(COLUMN()-3+6*Variables!$G$14),0),"")</f>
        <v/>
      </c>
      <c r="L78" s="30" t="str">
        <f>IF(AND($S76&lt;=30,L77&lt;&gt;""),MAX($R$67*(ROW()-69)+$A$67*(COLUMN()-3+6*Variables!$G$14),0),"")</f>
        <v/>
      </c>
      <c r="M78" s="30" t="str">
        <f>IF(AND($S76&lt;=30,M77&lt;&gt;""),MAX($R$67*(ROW()-69)+$A$67*(COLUMN()-3+6*Variables!$G$14),0),"")</f>
        <v/>
      </c>
      <c r="N78" s="30" t="str">
        <f>IF(AND($S76&lt;=30,N77&lt;&gt;""),MAX($R$67*(ROW()-69)+$A$67*(COLUMN()-3+6*Variables!$G$14),0),"")</f>
        <v/>
      </c>
      <c r="O78" s="30" t="str">
        <f>IF(AND($S76&lt;=30,O77&lt;&gt;""),MAX($R$67*(ROW()-69)+$A$67*(COLUMN()-3+6*Variables!$G$14),0),"")</f>
        <v/>
      </c>
      <c r="P78" s="30" t="str">
        <f>IF(AND($S76&lt;=30,P77&lt;&gt;""),MAX($R$67*(ROW()-69)+$A$67*(COLUMN()-3+6*Variables!$G$14),0),"")</f>
        <v/>
      </c>
      <c r="Q78" s="31" t="str">
        <f>IF(AND($S76&lt;=30,Q77&lt;&gt;""),MAX($R$67*(ROW()-69)+$A$67*(COLUMN()-3+6*Variables!$G$14),0),"")</f>
        <v/>
      </c>
      <c r="R78" s="4">
        <f t="shared" si="19"/>
        <v>0</v>
      </c>
      <c r="S78" s="5">
        <f t="shared" si="18"/>
        <v>0</v>
      </c>
    </row>
    <row r="79" spans="1:19" x14ac:dyDescent="0.4">
      <c r="A79" s="53"/>
      <c r="B79" s="28" t="str">
        <f t="shared" si="21"/>
        <v>0.0–-0.1</v>
      </c>
      <c r="C79" s="24" t="str">
        <f t="shared" si="20"/>
        <v/>
      </c>
      <c r="D79" s="29" t="str">
        <f>IF(AND($S77&lt;=30,D78&lt;&gt;""),MAX($R$67*(ROW()-69)+$A$67*(COLUMN()-3+6*Variables!$G$14),0),"")</f>
        <v/>
      </c>
      <c r="E79" s="30" t="str">
        <f>IF(AND($S77&lt;=30,E78&lt;&gt;""),MAX($R$67*(ROW()-69)+$A$67*(COLUMN()-3+6*Variables!$G$14),0),"")</f>
        <v/>
      </c>
      <c r="F79" s="30" t="str">
        <f>IF(AND($S77&lt;=30,F78&lt;&gt;""),MAX($R$67*(ROW()-69)+$A$67*(COLUMN()-3+6*Variables!$G$14),0),"")</f>
        <v/>
      </c>
      <c r="G79" s="30" t="str">
        <f>IF(AND($S77&lt;=30,G78&lt;&gt;""),MAX($R$67*(ROW()-69)+$A$67*(COLUMN()-3+6*Variables!$G$14),0),"")</f>
        <v/>
      </c>
      <c r="H79" s="30" t="str">
        <f>IF(AND($S77&lt;=30,H78&lt;&gt;""),MAX($R$67*(ROW()-69)+$A$67*(COLUMN()-3+6*Variables!$G$14),0),"")</f>
        <v/>
      </c>
      <c r="I79" s="30" t="str">
        <f>IF(AND($S77&lt;=30,I78&lt;&gt;""),MAX($R$67*(ROW()-69)+$A$67*(COLUMN()-3+6*Variables!$G$14),0),"")</f>
        <v/>
      </c>
      <c r="J79" s="30" t="str">
        <f>IF(AND($S77&lt;=30,J78&lt;&gt;""),MAX($R$67*(ROW()-69)+$A$67*(COLUMN()-3+6*Variables!$G$14),0),"")</f>
        <v/>
      </c>
      <c r="K79" s="30" t="str">
        <f>IF(AND($S77&lt;=30,K78&lt;&gt;""),MAX($R$67*(ROW()-69)+$A$67*(COLUMN()-3+6*Variables!$G$14),0),"")</f>
        <v/>
      </c>
      <c r="L79" s="30" t="str">
        <f>IF(AND($S77&lt;=30,L78&lt;&gt;""),MAX($R$67*(ROW()-69)+$A$67*(COLUMN()-3+6*Variables!$G$14),0),"")</f>
        <v/>
      </c>
      <c r="M79" s="30" t="str">
        <f>IF(AND($S77&lt;=30,M78&lt;&gt;""),MAX($R$67*(ROW()-69)+$A$67*(COLUMN()-3+6*Variables!$G$14),0),"")</f>
        <v/>
      </c>
      <c r="N79" s="30" t="str">
        <f>IF(AND($S77&lt;=30,N78&lt;&gt;""),MAX($R$67*(ROW()-69)+$A$67*(COLUMN()-3+6*Variables!$G$14),0),"")</f>
        <v/>
      </c>
      <c r="O79" s="30" t="str">
        <f>IF(AND($S77&lt;=30,O78&lt;&gt;""),MAX($R$67*(ROW()-69)+$A$67*(COLUMN()-3+6*Variables!$G$14),0),"")</f>
        <v/>
      </c>
      <c r="P79" s="30" t="str">
        <f>IF(AND($S77&lt;=30,P78&lt;&gt;""),MAX($R$67*(ROW()-69)+$A$67*(COLUMN()-3+6*Variables!$G$14),0),"")</f>
        <v/>
      </c>
      <c r="Q79" s="31" t="str">
        <f>IF(AND($S77&lt;=30,Q78&lt;&gt;""),MAX($R$67*(ROW()-69)+$A$67*(COLUMN()-3+6*Variables!$G$14),0),"")</f>
        <v/>
      </c>
      <c r="R79" s="4">
        <f t="shared" si="19"/>
        <v>0</v>
      </c>
      <c r="S79" s="5">
        <f t="shared" si="18"/>
        <v>0</v>
      </c>
    </row>
    <row r="80" spans="1:19" x14ac:dyDescent="0.4">
      <c r="A80" s="53"/>
      <c r="B80" s="28" t="str">
        <f t="shared" si="21"/>
        <v>0.0–-0.1</v>
      </c>
      <c r="C80" s="24" t="str">
        <f t="shared" si="20"/>
        <v/>
      </c>
      <c r="D80" s="29" t="str">
        <f>IF(AND($S78&lt;=30,D79&lt;&gt;""),MAX($R$67*(ROW()-69)+$A$67*(COLUMN()-3+6*Variables!$G$14),0),"")</f>
        <v/>
      </c>
      <c r="E80" s="30" t="str">
        <f>IF(AND($S78&lt;=30,E79&lt;&gt;""),MAX($R$67*(ROW()-69)+$A$67*(COLUMN()-3+6*Variables!$G$14),0),"")</f>
        <v/>
      </c>
      <c r="F80" s="30" t="str">
        <f>IF(AND($S78&lt;=30,F79&lt;&gt;""),MAX($R$67*(ROW()-69)+$A$67*(COLUMN()-3+6*Variables!$G$14),0),"")</f>
        <v/>
      </c>
      <c r="G80" s="30" t="str">
        <f>IF(AND($S78&lt;=30,G79&lt;&gt;""),MAX($R$67*(ROW()-69)+$A$67*(COLUMN()-3+6*Variables!$G$14),0),"")</f>
        <v/>
      </c>
      <c r="H80" s="30" t="str">
        <f>IF(AND($S78&lt;=30,H79&lt;&gt;""),MAX($R$67*(ROW()-69)+$A$67*(COLUMN()-3+6*Variables!$G$14),0),"")</f>
        <v/>
      </c>
      <c r="I80" s="30" t="str">
        <f>IF(AND($S78&lt;=30,I79&lt;&gt;""),MAX($R$67*(ROW()-69)+$A$67*(COLUMN()-3+6*Variables!$G$14),0),"")</f>
        <v/>
      </c>
      <c r="J80" s="30" t="str">
        <f>IF(AND($S78&lt;=30,J79&lt;&gt;""),MAX($R$67*(ROW()-69)+$A$67*(COLUMN()-3+6*Variables!$G$14),0),"")</f>
        <v/>
      </c>
      <c r="K80" s="30" t="str">
        <f>IF(AND($S78&lt;=30,K79&lt;&gt;""),MAX($R$67*(ROW()-69)+$A$67*(COLUMN()-3+6*Variables!$G$14),0),"")</f>
        <v/>
      </c>
      <c r="L80" s="30" t="str">
        <f>IF(AND($S78&lt;=30,L79&lt;&gt;""),MAX($R$67*(ROW()-69)+$A$67*(COLUMN()-3+6*Variables!$G$14),0),"")</f>
        <v/>
      </c>
      <c r="M80" s="30" t="str">
        <f>IF(AND($S78&lt;=30,M79&lt;&gt;""),MAX($R$67*(ROW()-69)+$A$67*(COLUMN()-3+6*Variables!$G$14),0),"")</f>
        <v/>
      </c>
      <c r="N80" s="30" t="str">
        <f>IF(AND($S78&lt;=30,N79&lt;&gt;""),MAX($R$67*(ROW()-69)+$A$67*(COLUMN()-3+6*Variables!$G$14),0),"")</f>
        <v/>
      </c>
      <c r="O80" s="30" t="str">
        <f>IF(AND($S78&lt;=30,O79&lt;&gt;""),MAX($R$67*(ROW()-69)+$A$67*(COLUMN()-3+6*Variables!$G$14),0),"")</f>
        <v/>
      </c>
      <c r="P80" s="30" t="str">
        <f>IF(AND($S78&lt;=30,P79&lt;&gt;""),MAX($R$67*(ROW()-69)+$A$67*(COLUMN()-3+6*Variables!$G$14),0),"")</f>
        <v/>
      </c>
      <c r="Q80" s="31" t="str">
        <f>IF(AND($S78&lt;=30,Q79&lt;&gt;""),MAX($R$67*(ROW()-69)+$A$67*(COLUMN()-3+6*Variables!$G$14),0),"")</f>
        <v/>
      </c>
      <c r="R80" s="4">
        <f t="shared" si="19"/>
        <v>0</v>
      </c>
      <c r="S80" s="5">
        <f t="shared" si="18"/>
        <v>0</v>
      </c>
    </row>
    <row r="81" spans="1:19" x14ac:dyDescent="0.4">
      <c r="A81" s="53"/>
      <c r="B81" s="28" t="str">
        <f t="shared" si="21"/>
        <v>0.0–-0.1</v>
      </c>
      <c r="C81" s="24" t="str">
        <f t="shared" si="20"/>
        <v/>
      </c>
      <c r="D81" s="29" t="str">
        <f>IF(AND($S79&lt;=30,D80&lt;&gt;""),MAX($R$67*(ROW()-69)+$A$67*(COLUMN()-3+6*Variables!$G$14),0),"")</f>
        <v/>
      </c>
      <c r="E81" s="30" t="str">
        <f>IF(AND($S79&lt;=30,E80&lt;&gt;""),MAX($R$67*(ROW()-69)+$A$67*(COLUMN()-3+6*Variables!$G$14),0),"")</f>
        <v/>
      </c>
      <c r="F81" s="30" t="str">
        <f>IF(AND($S79&lt;=30,F80&lt;&gt;""),MAX($R$67*(ROW()-69)+$A$67*(COLUMN()-3+6*Variables!$G$14),0),"")</f>
        <v/>
      </c>
      <c r="G81" s="30" t="str">
        <f>IF(AND($S79&lt;=30,G80&lt;&gt;""),MAX($R$67*(ROW()-69)+$A$67*(COLUMN()-3+6*Variables!$G$14),0),"")</f>
        <v/>
      </c>
      <c r="H81" s="30" t="str">
        <f>IF(AND($S79&lt;=30,H80&lt;&gt;""),MAX($R$67*(ROW()-69)+$A$67*(COLUMN()-3+6*Variables!$G$14),0),"")</f>
        <v/>
      </c>
      <c r="I81" s="30" t="str">
        <f>IF(AND($S79&lt;=30,I80&lt;&gt;""),MAX($R$67*(ROW()-69)+$A$67*(COLUMN()-3+6*Variables!$G$14),0),"")</f>
        <v/>
      </c>
      <c r="J81" s="30" t="str">
        <f>IF(AND($S79&lt;=30,J80&lt;&gt;""),MAX($R$67*(ROW()-69)+$A$67*(COLUMN()-3+6*Variables!$G$14),0),"")</f>
        <v/>
      </c>
      <c r="K81" s="30" t="str">
        <f>IF(AND($S79&lt;=30,K80&lt;&gt;""),MAX($R$67*(ROW()-69)+$A$67*(COLUMN()-3+6*Variables!$G$14),0),"")</f>
        <v/>
      </c>
      <c r="L81" s="30" t="str">
        <f>IF(AND($S79&lt;=30,L80&lt;&gt;""),MAX($R$67*(ROW()-69)+$A$67*(COLUMN()-3+6*Variables!$G$14),0),"")</f>
        <v/>
      </c>
      <c r="M81" s="30" t="str">
        <f>IF(AND($S79&lt;=30,M80&lt;&gt;""),MAX($R$67*(ROW()-69)+$A$67*(COLUMN()-3+6*Variables!$G$14),0),"")</f>
        <v/>
      </c>
      <c r="N81" s="30" t="str">
        <f>IF(AND($S79&lt;=30,N80&lt;&gt;""),MAX($R$67*(ROW()-69)+$A$67*(COLUMN()-3+6*Variables!$G$14),0),"")</f>
        <v/>
      </c>
      <c r="O81" s="30" t="str">
        <f>IF(AND($S79&lt;=30,O80&lt;&gt;""),MAX($R$67*(ROW()-69)+$A$67*(COLUMN()-3+6*Variables!$G$14),0),"")</f>
        <v/>
      </c>
      <c r="P81" s="30" t="str">
        <f>IF(AND($S79&lt;=30,P80&lt;&gt;""),MAX($R$67*(ROW()-69)+$A$67*(COLUMN()-3+6*Variables!$G$14),0),"")</f>
        <v/>
      </c>
      <c r="Q81" s="31" t="str">
        <f>IF(AND($S79&lt;=30,Q80&lt;&gt;""),MAX($R$67*(ROW()-69)+$A$67*(COLUMN()-3+6*Variables!$G$14),0),"")</f>
        <v/>
      </c>
      <c r="R81" s="4">
        <f t="shared" si="19"/>
        <v>0</v>
      </c>
      <c r="S81" s="5">
        <f t="shared" si="18"/>
        <v>0</v>
      </c>
    </row>
    <row r="82" spans="1:19" x14ac:dyDescent="0.4">
      <c r="A82" s="53"/>
      <c r="B82" s="28" t="str">
        <f t="shared" si="21"/>
        <v>0.0–-0.1</v>
      </c>
      <c r="C82" s="24" t="str">
        <f t="shared" si="20"/>
        <v/>
      </c>
      <c r="D82" s="29" t="str">
        <f>IF(AND($S80&lt;=30,D81&lt;&gt;""),MAX($R$67*(ROW()-69)+$A$67*(COLUMN()-3+6*Variables!$G$14),0),"")</f>
        <v/>
      </c>
      <c r="E82" s="30" t="str">
        <f>IF(AND($S80&lt;=30,E81&lt;&gt;""),MAX($R$67*(ROW()-69)+$A$67*(COLUMN()-3+6*Variables!$G$14),0),"")</f>
        <v/>
      </c>
      <c r="F82" s="30" t="str">
        <f>IF(AND($S80&lt;=30,F81&lt;&gt;""),MAX($R$67*(ROW()-69)+$A$67*(COLUMN()-3+6*Variables!$G$14),0),"")</f>
        <v/>
      </c>
      <c r="G82" s="30" t="str">
        <f>IF(AND($S80&lt;=30,G81&lt;&gt;""),MAX($R$67*(ROW()-69)+$A$67*(COLUMN()-3+6*Variables!$G$14),0),"")</f>
        <v/>
      </c>
      <c r="H82" s="30" t="str">
        <f>IF(AND($S80&lt;=30,H81&lt;&gt;""),MAX($R$67*(ROW()-69)+$A$67*(COLUMN()-3+6*Variables!$G$14),0),"")</f>
        <v/>
      </c>
      <c r="I82" s="30" t="str">
        <f>IF(AND($S80&lt;=30,I81&lt;&gt;""),MAX($R$67*(ROW()-69)+$A$67*(COLUMN()-3+6*Variables!$G$14),0),"")</f>
        <v/>
      </c>
      <c r="J82" s="30" t="str">
        <f>IF(AND($S80&lt;=30,J81&lt;&gt;""),MAX($R$67*(ROW()-69)+$A$67*(COLUMN()-3+6*Variables!$G$14),0),"")</f>
        <v/>
      </c>
      <c r="K82" s="30" t="str">
        <f>IF(AND($S80&lt;=30,K81&lt;&gt;""),MAX($R$67*(ROW()-69)+$A$67*(COLUMN()-3+6*Variables!$G$14),0),"")</f>
        <v/>
      </c>
      <c r="L82" s="30" t="str">
        <f>IF(AND($S80&lt;=30,L81&lt;&gt;""),MAX($R$67*(ROW()-69)+$A$67*(COLUMN()-3+6*Variables!$G$14),0),"")</f>
        <v/>
      </c>
      <c r="M82" s="30" t="str">
        <f>IF(AND($S80&lt;=30,M81&lt;&gt;""),MAX($R$67*(ROW()-69)+$A$67*(COLUMN()-3+6*Variables!$G$14),0),"")</f>
        <v/>
      </c>
      <c r="N82" s="30" t="str">
        <f>IF(AND($S80&lt;=30,N81&lt;&gt;""),MAX($R$67*(ROW()-69)+$A$67*(COLUMN()-3+6*Variables!$G$14),0),"")</f>
        <v/>
      </c>
      <c r="O82" s="30" t="str">
        <f>IF(AND($S80&lt;=30,O81&lt;&gt;""),MAX($R$67*(ROW()-69)+$A$67*(COLUMN()-3+6*Variables!$G$14),0),"")</f>
        <v/>
      </c>
      <c r="P82" s="30" t="str">
        <f>IF(AND($S80&lt;=30,P81&lt;&gt;""),MAX($R$67*(ROW()-69)+$A$67*(COLUMN()-3+6*Variables!$G$14),0),"")</f>
        <v/>
      </c>
      <c r="Q82" s="31" t="str">
        <f>IF(AND($S80&lt;=30,Q81&lt;&gt;""),MAX($R$67*(ROW()-69)+$A$67*(COLUMN()-3+6*Variables!$G$14),0),"")</f>
        <v/>
      </c>
      <c r="R82" s="4">
        <f t="shared" si="19"/>
        <v>0</v>
      </c>
      <c r="S82" s="5">
        <f t="shared" si="18"/>
        <v>0</v>
      </c>
    </row>
    <row r="83" spans="1:19" ht="12.6" thickBot="1" x14ac:dyDescent="0.45">
      <c r="A83" s="54"/>
      <c r="B83" s="32" t="str">
        <f t="shared" si="21"/>
        <v>0.0–-0.1</v>
      </c>
      <c r="C83" s="32" t="str">
        <f t="shared" si="20"/>
        <v/>
      </c>
      <c r="D83" s="33" t="str">
        <f>IF(AND($S81&lt;=30,D82&lt;&gt;""),MAX($R$67*(ROW()-69)+$A$67*(COLUMN()-3+6*Variables!$G$14),0),"")</f>
        <v/>
      </c>
      <c r="E83" s="34" t="str">
        <f>IF(AND($S81&lt;=30,E82&lt;&gt;""),MAX($R$67*(ROW()-69)+$A$67*(COLUMN()-3+6*Variables!$G$14),0),"")</f>
        <v/>
      </c>
      <c r="F83" s="34" t="str">
        <f>IF(AND($S81&lt;=30,F82&lt;&gt;""),MAX($R$67*(ROW()-69)+$A$67*(COLUMN()-3+6*Variables!$G$14),0),"")</f>
        <v/>
      </c>
      <c r="G83" s="34" t="str">
        <f>IF(AND($S81&lt;=30,G82&lt;&gt;""),MAX($R$67*(ROW()-69)+$A$67*(COLUMN()-3+6*Variables!$G$14),0),"")</f>
        <v/>
      </c>
      <c r="H83" s="34" t="str">
        <f>IF(AND($S81&lt;=30,H82&lt;&gt;""),MAX($R$67*(ROW()-69)+$A$67*(COLUMN()-3+6*Variables!$G$14),0),"")</f>
        <v/>
      </c>
      <c r="I83" s="34" t="str">
        <f>IF(AND($S81&lt;=30,I82&lt;&gt;""),MAX($R$67*(ROW()-69)+$A$67*(COLUMN()-3+6*Variables!$G$14),0),"")</f>
        <v/>
      </c>
      <c r="J83" s="34" t="str">
        <f>IF(AND($S81&lt;=30,J82&lt;&gt;""),MAX($R$67*(ROW()-69)+$A$67*(COLUMN()-3+6*Variables!$G$14),0),"")</f>
        <v/>
      </c>
      <c r="K83" s="34" t="str">
        <f>IF(AND($S81&lt;=30,K82&lt;&gt;""),MAX($R$67*(ROW()-69)+$A$67*(COLUMN()-3+6*Variables!$G$14),0),"")</f>
        <v/>
      </c>
      <c r="L83" s="34" t="str">
        <f>IF(AND($S81&lt;=30,L82&lt;&gt;""),MAX($R$67*(ROW()-69)+$A$67*(COLUMN()-3+6*Variables!$G$14),0),"")</f>
        <v/>
      </c>
      <c r="M83" s="34" t="str">
        <f>IF(AND($S81&lt;=30,M82&lt;&gt;""),MAX($R$67*(ROW()-69)+$A$67*(COLUMN()-3+6*Variables!$G$14),0),"")</f>
        <v/>
      </c>
      <c r="N83" s="34" t="str">
        <f>IF(AND($S81&lt;=30,N82&lt;&gt;""),MAX($R$67*(ROW()-69)+$A$67*(COLUMN()-3+6*Variables!$G$14),0),"")</f>
        <v/>
      </c>
      <c r="O83" s="34" t="str">
        <f>IF(AND($S81&lt;=30,O82&lt;&gt;""),MAX($R$67*(ROW()-69)+$A$67*(COLUMN()-3+6*Variables!$G$14),0),"")</f>
        <v/>
      </c>
      <c r="P83" s="34" t="str">
        <f>IF(AND($S81&lt;=30,P82&lt;&gt;""),MAX($R$67*(ROW()-69)+$A$67*(COLUMN()-3+6*Variables!$G$14),0),"")</f>
        <v/>
      </c>
      <c r="Q83" s="35" t="str">
        <f>IF(AND($S81&lt;=30,Q82&lt;&gt;""),MAX($R$67*(ROW()-69)+$A$67*(COLUMN()-3+6*Variables!$G$14),0),"")</f>
        <v/>
      </c>
      <c r="R83" s="4">
        <f t="shared" si="19"/>
        <v>0</v>
      </c>
      <c r="S83" s="5">
        <f t="shared" si="18"/>
        <v>0</v>
      </c>
    </row>
  </sheetData>
  <sheetProtection algorithmName="SHA-512" hashValue="6bXFp6WiJlIGjI+bPEf2ix/0XXk+YyhzxA/VQvtSFGrn0FN7xxP3cgng9aVrUvw6fT9WbrBMiwe3Ct7MGK1I4w==" saltValue="8ZPTLJtRTAbQ5qIxNlElQQ==" spinCount="100000" sheet="1" selectLockedCells="1"/>
  <mergeCells count="26">
    <mergeCell ref="F4:G4"/>
    <mergeCell ref="A27:A41"/>
    <mergeCell ref="B43:G43"/>
    <mergeCell ref="O1:Q1"/>
    <mergeCell ref="F5:G5"/>
    <mergeCell ref="F6:G6"/>
    <mergeCell ref="B1:G1"/>
    <mergeCell ref="A26:B26"/>
    <mergeCell ref="A10:A24"/>
    <mergeCell ref="A9:B9"/>
    <mergeCell ref="F7:G7"/>
    <mergeCell ref="J5:Q5"/>
    <mergeCell ref="I3:Q3"/>
    <mergeCell ref="I6:Q6"/>
    <mergeCell ref="J47:Q47"/>
    <mergeCell ref="J45:Q45"/>
    <mergeCell ref="O43:Q43"/>
    <mergeCell ref="A69:A83"/>
    <mergeCell ref="F46:G46"/>
    <mergeCell ref="F47:G47"/>
    <mergeCell ref="F48:G48"/>
    <mergeCell ref="A52:A66"/>
    <mergeCell ref="A51:B51"/>
    <mergeCell ref="A68:B68"/>
    <mergeCell ref="F49:G49"/>
    <mergeCell ref="I48:Q48"/>
  </mergeCells>
  <phoneticPr fontId="1" type="noConversion"/>
  <dataValidations disablePrompts="1" count="7">
    <dataValidation type="decimal" allowBlank="1" showInputMessage="1" showErrorMessage="1" errorTitle="CARBOHYDRATE RATIO" error="This value must be between 4 and 60!" sqref="B4:E4">
      <formula1>4</formula1>
      <formula2>60</formula2>
    </dataValidation>
    <dataValidation type="decimal" allowBlank="1" showInputMessage="1" showErrorMessage="1" errorTitle="SENSITIVITY/CORRECTION FACTOR" error="This value must be between 1 and 20!" sqref="B5:E5">
      <formula1>1</formula1>
      <formula2>20</formula2>
    </dataValidation>
    <dataValidation type="decimal" allowBlank="1" showInputMessage="1" showErrorMessage="1" errorTitle="TARGET GLUCOSE" error="This value must be between 4 and 8!" sqref="B6:E6">
      <formula1>4</formula1>
      <formula2>8</formula2>
    </dataValidation>
    <dataValidation type="list" allowBlank="1" showInputMessage="1" showErrorMessage="1" errorTitle="INVALID!" error="Pick a range from the list." sqref="B7">
      <formula1>breakfast</formula1>
    </dataValidation>
    <dataValidation type="list" allowBlank="1" showInputMessage="1" showErrorMessage="1" errorTitle="INVALID!" error="Pick a range from the list." sqref="C7">
      <formula1>lunch</formula1>
    </dataValidation>
    <dataValidation type="list" allowBlank="1" showInputMessage="1" showErrorMessage="1" errorTitle="INVALID!" error="Pick a range from the list." sqref="D7">
      <formula1>dinner</formula1>
    </dataValidation>
    <dataValidation type="list" allowBlank="1" showInputMessage="1" showErrorMessage="1" errorTitle="INVALID!" error="Pick a range from the list." sqref="E7">
      <formula1>bedtime</formula1>
    </dataValidation>
  </dataValidations>
  <printOptions horizontalCentered="1"/>
  <pageMargins left="0.25" right="0.25" top="0.75" bottom="0.5" header="0.25" footer="0.25"/>
  <pageSetup orientation="landscape" r:id="rId1"/>
  <headerFooter>
    <oddHeader>&amp;C&amp;"Arial,Bold"&amp;20BOLUS CALCULATOR FOR MDI</oddHeader>
    <oddFooter>&amp;L5 novembre 2021&amp;Cwww.bcchildrens.ca/endocrinology-diabetes-site/documents/boluscalc.fr.xlsx&amp;R&amp;A, page &amp;P sur &amp;N</oddFooter>
  </headerFooter>
  <rowBreaks count="1" manualBreakCount="1">
    <brk id="42" max="16383" man="1"/>
  </rowBreaks>
  <extLst>
    <ext xmlns:x14="http://schemas.microsoft.com/office/spreadsheetml/2009/9/main" uri="{78C0D931-6437-407d-A8EE-F0AAD7539E65}">
      <x14:conditionalFormattings>
        <x14:conditionalFormatting xmlns:xm="http://schemas.microsoft.com/office/excel/2006/main">
          <x14:cfRule type="expression" priority="15" stopIfTrue="1" id="{74B71F8A-831D-40A0-876D-3D46FA135681}">
            <xm:f>OR($B$4="",ISERROR(Variables!$A$13))</xm:f>
            <x14:dxf>
              <font>
                <color rgb="FFFFFF00"/>
              </font>
            </x14:dxf>
          </x14:cfRule>
          <xm:sqref>B7</xm:sqref>
        </x14:conditionalFormatting>
        <x14:conditionalFormatting xmlns:xm="http://schemas.microsoft.com/office/excel/2006/main">
          <x14:cfRule type="expression" priority="13" stopIfTrue="1" id="{929DFA8C-984D-4D69-83A7-232B38C6F569}">
            <xm:f>OR($C$4="",ISERROR(Variables!$C$13))</xm:f>
            <x14:dxf>
              <font>
                <color rgb="FFFFFF00"/>
              </font>
            </x14:dxf>
          </x14:cfRule>
          <xm:sqref>C7</xm:sqref>
        </x14:conditionalFormatting>
        <x14:conditionalFormatting xmlns:xm="http://schemas.microsoft.com/office/excel/2006/main">
          <x14:cfRule type="expression" priority="12" stopIfTrue="1" id="{E28AF3FA-9D36-47BE-A206-D8E0B09BCB1C}">
            <xm:f>OR($D$4="",ISERROR(Variables!$E$13))</xm:f>
            <x14:dxf>
              <font>
                <color rgb="FFFFFF00"/>
              </font>
            </x14:dxf>
          </x14:cfRule>
          <xm:sqref>D7</xm:sqref>
        </x14:conditionalFormatting>
        <x14:conditionalFormatting xmlns:xm="http://schemas.microsoft.com/office/excel/2006/main">
          <x14:cfRule type="expression" priority="11" stopIfTrue="1" id="{819E03F6-13A0-4A16-A619-965A7994D32D}">
            <xm:f>OR($E$4="",ISERROR(Variables!$G$13))</xm:f>
            <x14:dxf>
              <font>
                <color rgb="FFFFFF00"/>
              </font>
            </x14:dxf>
          </x14:cfRule>
          <xm:sqref>E7</xm:sqref>
        </x14:conditionalFormatting>
        <x14:conditionalFormatting xmlns:xm="http://schemas.microsoft.com/office/excel/2006/main">
          <x14:cfRule type="expression" priority="4" id="{01ACE032-452F-447E-8596-87483C77D8F5}">
            <xm:f>OR(ISERROR(Variables!$A$13),ISBLANK($B$4),ISBLANK($B$5),ISBLANK($B$6),ISBLANK($B$7))</xm:f>
            <x14:dxf>
              <font>
                <color theme="0"/>
              </font>
            </x14:dxf>
          </x14:cfRule>
          <xm:sqref>C9:Q9 B10:Q24</xm:sqref>
        </x14:conditionalFormatting>
        <x14:conditionalFormatting xmlns:xm="http://schemas.microsoft.com/office/excel/2006/main">
          <x14:cfRule type="expression" priority="3" id="{24F23773-A860-4E32-8DAF-6DEB59ECF972}">
            <xm:f>OR(ISERROR(Variables!$C$13),ISBLANK($C$4),ISBLANK($C$5),ISBLANK($C$6),ISBLANK($C$7))</xm:f>
            <x14:dxf>
              <font>
                <color theme="0"/>
              </font>
            </x14:dxf>
          </x14:cfRule>
          <xm:sqref>C26:Q26 B27:Q27 C28:Q42 B28:B41</xm:sqref>
        </x14:conditionalFormatting>
        <x14:conditionalFormatting xmlns:xm="http://schemas.microsoft.com/office/excel/2006/main">
          <x14:cfRule type="expression" priority="2" id="{2E7BED08-74C0-4F47-8126-553370F35FDB}">
            <xm:f>OR(ISERROR(Variables!$E$13),ISBLANK($D$4),ISBLANK($D$5),ISBLANK($D$6),ISBLANK($D$7))</xm:f>
            <x14:dxf>
              <font>
                <color theme="0"/>
              </font>
            </x14:dxf>
          </x14:cfRule>
          <xm:sqref>C51:Q51 B52:Q66</xm:sqref>
        </x14:conditionalFormatting>
        <x14:conditionalFormatting xmlns:xm="http://schemas.microsoft.com/office/excel/2006/main">
          <x14:cfRule type="expression" priority="1" id="{1A5BA5B1-F760-4A85-B86E-B4FD20AF1700}">
            <xm:f>OR(ISERROR(Variables!$G$13),ISBLANK($E$4),ISBLANK($E$5),ISBLANK($E$6),ISBLANK($E$7))</xm:f>
            <x14:dxf>
              <font>
                <color theme="0"/>
              </font>
            </x14:dxf>
          </x14:cfRule>
          <xm:sqref>B69:Q83 C68:Q68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9.1640625" defaultRowHeight="12.3" x14ac:dyDescent="0.4"/>
  <cols>
    <col min="1" max="1" width="13.27734375" bestFit="1" customWidth="1"/>
    <col min="2" max="2" width="3.71875" bestFit="1" customWidth="1"/>
    <col min="3" max="3" width="13.27734375" bestFit="1" customWidth="1"/>
    <col min="4" max="4" width="3.71875" bestFit="1" customWidth="1"/>
    <col min="5" max="5" width="13.27734375" bestFit="1" customWidth="1"/>
    <col min="6" max="6" width="3.71875" bestFit="1" customWidth="1"/>
    <col min="7" max="7" width="13.27734375" bestFit="1" customWidth="1"/>
    <col min="8" max="8" width="3.71875" bestFit="1" customWidth="1"/>
  </cols>
  <sheetData>
    <row r="1" spans="1:8" x14ac:dyDescent="0.4">
      <c r="A1" s="9" t="str">
        <f>IF(ROUND(3*(ROW()-1)*BolusCalc!$B$4,0)&lt;200,ROUND(3*(ROW()-1)*BolusCalc!$B$4,0) &amp; "–" &amp; ROUND((1+$H1)*BolusCalc!$Q$8-0.1*BolusCalc!$B$4,0),"")</f>
        <v>0–0</v>
      </c>
      <c r="B1" s="9">
        <f>6*(ROW()-1)/15</f>
        <v>0</v>
      </c>
      <c r="C1" s="9" t="str">
        <f>IF(ROUND(3*(ROW()-1)*BolusCalc!$C$4,0)&lt;200,ROUND(3*(ROW()-1)*BolusCalc!$C$4,0) &amp; "–" &amp; ROUND((1+$H1)*BolusCalc!$Q$25-0.1*BolusCalc!$C$4,0),"")</f>
        <v>0–0</v>
      </c>
      <c r="D1" s="9">
        <f>6*(ROW()-1)/15</f>
        <v>0</v>
      </c>
      <c r="E1" s="9" t="str">
        <f>IF(ROUND(3*(ROW()-1)*BolusCalc!$D$4,0)&lt;200,ROUND(3*(ROW()-1)*BolusCalc!$D$4,0) &amp; "–" &amp; ROUND((1+$H1)*BolusCalc!$Q$50-0.1*BolusCalc!$D$4,0),"")</f>
        <v>0–0</v>
      </c>
      <c r="F1" s="9">
        <f>6*(ROW()-1)/15</f>
        <v>0</v>
      </c>
      <c r="G1" s="9" t="str">
        <f>IF(ROUND(3*(ROW()-1)*BolusCalc!$E$4,0)&lt;200,ROUND(3*(ROW()-1)*BolusCalc!$E$4,0) &amp; "–" &amp; ROUND((1+$H1)*BolusCalc!$Q$67-0.1*BolusCalc!$E$4,0),"")</f>
        <v>0–0</v>
      </c>
      <c r="H1" s="9">
        <f>6*(ROW()-1)/15</f>
        <v>0</v>
      </c>
    </row>
    <row r="2" spans="1:8" x14ac:dyDescent="0.4">
      <c r="A2" s="9" t="str">
        <f>IF(ROUND((1+$H1)*BolusCalc!$Q$8-0.1*BolusCalc!$B$4,0)&lt;250,ROUND((3*(ROW()-1)+BolusCalc!$A$8)*BolusCalc!$B$4,0) &amp; "–" &amp; ROUND((1+$H2)*BolusCalc!$Q$8-0.1*BolusCalc!$B$4,0),"")</f>
        <v>0–0</v>
      </c>
      <c r="B2" s="9">
        <f t="shared" ref="B2:B11" si="0">6*(ROW()-1)/15</f>
        <v>0.4</v>
      </c>
      <c r="C2" s="9" t="str">
        <f>IF(ROUND((1+$H1)*BolusCalc!$Q$25-0.1*BolusCalc!$C$4,0)&lt;250,ROUND((3*(ROW()-1)+BolusCalc!$A$25)*BolusCalc!$C$4,0) &amp; "–" &amp; ROUND((1+$H2)*BolusCalc!$Q$25-0.1*BolusCalc!$C$4,0),"")</f>
        <v>0–0</v>
      </c>
      <c r="D2" s="9">
        <f t="shared" ref="D2:D11" si="1">6*(ROW()-1)/15</f>
        <v>0.4</v>
      </c>
      <c r="E2" s="9" t="str">
        <f>IF(ROUND((1+$H1)*BolusCalc!$Q$50-0.1*BolusCalc!$D$4,0)&lt;250,ROUND((3*(ROW()-1)+BolusCalc!$A$50)*BolusCalc!$D$4,0) &amp; "–" &amp; ROUND((1+$H2)*BolusCalc!$Q$50-0.1*BolusCalc!$D$4,0),"")</f>
        <v>0–0</v>
      </c>
      <c r="F2" s="9">
        <f t="shared" ref="F2:H11" si="2">6*(ROW()-1)/15</f>
        <v>0.4</v>
      </c>
      <c r="G2" s="9" t="str">
        <f>IF(ROUND((1+$H1)*BolusCalc!$Q$67-0.1*BolusCalc!$E$4,0)&lt;250,ROUND((3*(ROW()-1)+BolusCalc!$A$67)*BolusCalc!$E$4,0) &amp;"–"&amp;ROUND((1+$H2)*BolusCalc!$Q$67-0.1*BolusCalc!$E$4,0),"")</f>
        <v>0–0</v>
      </c>
      <c r="H2" s="9">
        <f t="shared" si="2"/>
        <v>0.4</v>
      </c>
    </row>
    <row r="3" spans="1:8" x14ac:dyDescent="0.4">
      <c r="A3" s="9" t="str">
        <f>IF(ROUND((1+$H2)*BolusCalc!$Q$8-0.1*BolusCalc!$B$4,0)&lt;250,ROUND((3*(ROW()-1)+BolusCalc!$A$8)*BolusCalc!$B$4,0) &amp; "–" &amp; ROUND((1+$H3)*BolusCalc!$Q$8-0.1*BolusCalc!$B$4,0),"")</f>
        <v>0–0</v>
      </c>
      <c r="B3" s="9">
        <f t="shared" si="0"/>
        <v>0.8</v>
      </c>
      <c r="C3" s="9" t="str">
        <f>IF(ROUND((1+$H2)*BolusCalc!$Q$25-0.1*BolusCalc!$C$4,0)&lt;250,ROUND((3*(ROW()-1)+BolusCalc!$A$25)*BolusCalc!$C$4,0) &amp; "–" &amp; ROUND((1+$H3)*BolusCalc!$Q$25-0.1*BolusCalc!$C$4,0),"")</f>
        <v>0–0</v>
      </c>
      <c r="D3" s="9">
        <f t="shared" si="1"/>
        <v>0.8</v>
      </c>
      <c r="E3" s="9" t="str">
        <f>IF(ROUND((1+$H2)*BolusCalc!$Q$50-0.1*BolusCalc!$D$4,0)&lt;250,ROUND((3*(ROW()-1)+BolusCalc!$A$50)*BolusCalc!$D$4,0) &amp; "–" &amp; ROUND((1+$H3)*BolusCalc!$Q$50-0.1*BolusCalc!$D$4,0),"")</f>
        <v>0–0</v>
      </c>
      <c r="F3" s="9">
        <f t="shared" si="2"/>
        <v>0.8</v>
      </c>
      <c r="G3" s="9" t="str">
        <f>IF(ROUND((1+$H2)*BolusCalc!$Q$67-0.1*BolusCalc!$E$4,0)&lt;250,ROUND((3*(ROW()-1)+BolusCalc!$A$67)*BolusCalc!$E$4,0) &amp;"–"&amp;ROUND((1+$H3)*BolusCalc!$Q$67-0.1*BolusCalc!$E$4,0),"")</f>
        <v>0–0</v>
      </c>
      <c r="H3" s="9">
        <f t="shared" si="2"/>
        <v>0.8</v>
      </c>
    </row>
    <row r="4" spans="1:8" x14ac:dyDescent="0.4">
      <c r="A4" s="9" t="str">
        <f>IF(ROUND((1+$H3)*BolusCalc!$Q$8-0.1*BolusCalc!$B$4,0)&lt;250,ROUND((3*(ROW()-1)+BolusCalc!$A$8)*BolusCalc!$B$4,0) &amp; "–" &amp; ROUND((1+$H4)*BolusCalc!$Q$8-0.1*BolusCalc!$B$4,0),"")</f>
        <v>0–0</v>
      </c>
      <c r="B4" s="9">
        <f t="shared" si="0"/>
        <v>1.2</v>
      </c>
      <c r="C4" s="9" t="str">
        <f>IF(ROUND((1+$H3)*BolusCalc!$Q$25-0.1*BolusCalc!$C$4,0)&lt;250,ROUND((3*(ROW()-1)+BolusCalc!$A$25)*BolusCalc!$C$4,0) &amp; "–" &amp; ROUND((1+$H4)*BolusCalc!$Q$25-0.1*BolusCalc!$C$4,0),"")</f>
        <v>0–0</v>
      </c>
      <c r="D4" s="9">
        <f t="shared" si="1"/>
        <v>1.2</v>
      </c>
      <c r="E4" s="9" t="str">
        <f>IF(ROUND((1+$H3)*BolusCalc!$Q$50-0.1*BolusCalc!$D$4,0)&lt;250,ROUND((3*(ROW()-1)+BolusCalc!$A$50)*BolusCalc!$D$4,0) &amp; "–" &amp; ROUND((1+$H4)*BolusCalc!$Q$50-0.1*BolusCalc!$D$4,0),"")</f>
        <v>0–0</v>
      </c>
      <c r="F4" s="9">
        <f t="shared" si="2"/>
        <v>1.2</v>
      </c>
      <c r="G4" s="9" t="str">
        <f>IF(ROUND((1+$H3)*BolusCalc!$Q$67-0.1*BolusCalc!$E$4,0)&lt;250,ROUND((3*(ROW()-1)+BolusCalc!$A$67)*BolusCalc!$E$4,0) &amp;"–"&amp;ROUND((1+$H4)*BolusCalc!$Q$67-0.1*BolusCalc!$E$4,0),"")</f>
        <v>0–0</v>
      </c>
      <c r="H4" s="9">
        <f t="shared" si="2"/>
        <v>1.2</v>
      </c>
    </row>
    <row r="5" spans="1:8" x14ac:dyDescent="0.4">
      <c r="A5" s="9" t="str">
        <f>IF(ROUND((1+$H4)*BolusCalc!$Q$8-0.1*BolusCalc!$B$4,0)&lt;250,ROUND((3*(ROW()-1)+BolusCalc!$A$8)*BolusCalc!$B$4,0) &amp; "–" &amp; ROUND((1+$H5)*BolusCalc!$Q$8-0.1*BolusCalc!$B$4,0),"")</f>
        <v>0–0</v>
      </c>
      <c r="B5" s="9">
        <f t="shared" si="0"/>
        <v>1.6</v>
      </c>
      <c r="C5" s="9" t="str">
        <f>IF(ROUND((1+$H4)*BolusCalc!$Q$25-0.1*BolusCalc!$C$4,0)&lt;250,ROUND((3*(ROW()-1)+BolusCalc!$A$25)*BolusCalc!$C$4,0) &amp; "–" &amp; ROUND((1+$H5)*BolusCalc!$Q$25-0.1*BolusCalc!$C$4,0),"")</f>
        <v>0–0</v>
      </c>
      <c r="D5" s="9">
        <f t="shared" si="1"/>
        <v>1.6</v>
      </c>
      <c r="E5" s="9" t="str">
        <f>IF(ROUND((1+$H4)*BolusCalc!$Q$50-0.1*BolusCalc!$D$4,0)&lt;250,ROUND((3*(ROW()-1)+BolusCalc!$A$50)*BolusCalc!$D$4,0) &amp; "–" &amp; ROUND((1+$H5)*BolusCalc!$Q$50-0.1*BolusCalc!$D$4,0),"")</f>
        <v>0–0</v>
      </c>
      <c r="F5" s="9">
        <f t="shared" si="2"/>
        <v>1.6</v>
      </c>
      <c r="G5" s="9" t="str">
        <f>IF(ROUND((1+$H4)*BolusCalc!$Q$67-0.1*BolusCalc!$E$4,0)&lt;250,ROUND((3*(ROW()-1)+BolusCalc!$A$67)*BolusCalc!$E$4,0) &amp;"–"&amp;ROUND((1+$H5)*BolusCalc!$Q$67-0.1*BolusCalc!$E$4,0),"")</f>
        <v>0–0</v>
      </c>
      <c r="H5" s="9">
        <f t="shared" si="2"/>
        <v>1.6</v>
      </c>
    </row>
    <row r="6" spans="1:8" x14ac:dyDescent="0.4">
      <c r="A6" s="9" t="str">
        <f>IF(ROUND((1+$H5)*BolusCalc!$Q$8-0.1*BolusCalc!$B$4,0)&lt;250,ROUND((3*(ROW()-1)+BolusCalc!$A$8)*BolusCalc!$B$4,0) &amp; "–" &amp; ROUND((1+$H6)*BolusCalc!$Q$8-0.1*BolusCalc!$B$4,0),"")</f>
        <v>0–0</v>
      </c>
      <c r="B6" s="9">
        <f t="shared" si="0"/>
        <v>2</v>
      </c>
      <c r="C6" s="9" t="str">
        <f>IF(ROUND((1+$H5)*BolusCalc!$Q$25-0.1*BolusCalc!$C$4,0)&lt;250,ROUND((3*(ROW()-1)+BolusCalc!$A$25)*BolusCalc!$C$4,0) &amp; "–" &amp; ROUND((1+$H6)*BolusCalc!$Q$25-0.1*BolusCalc!$C$4,0),"")</f>
        <v>0–0</v>
      </c>
      <c r="D6" s="9">
        <f t="shared" si="1"/>
        <v>2</v>
      </c>
      <c r="E6" s="9" t="str">
        <f>IF(ROUND((1+$H5)*BolusCalc!$Q$50-0.1*BolusCalc!$D$4,0)&lt;250,ROUND((3*(ROW()-1)+BolusCalc!$A$50)*BolusCalc!$D$4,0) &amp; "–" &amp; ROUND((1+$H6)*BolusCalc!$Q$50-0.1*BolusCalc!$D$4,0),"")</f>
        <v>0–0</v>
      </c>
      <c r="F6" s="9">
        <f t="shared" si="2"/>
        <v>2</v>
      </c>
      <c r="G6" s="9" t="str">
        <f>IF(ROUND((1+$H5)*BolusCalc!$Q$67-0.1*BolusCalc!$E$4,0)&lt;250,ROUND((3*(ROW()-1)+BolusCalc!$A$67)*BolusCalc!$E$4,0) &amp;"–"&amp;ROUND((1+$H6)*BolusCalc!$Q$67-0.1*BolusCalc!$E$4,0),"")</f>
        <v>0–0</v>
      </c>
      <c r="H6" s="9">
        <f t="shared" si="2"/>
        <v>2</v>
      </c>
    </row>
    <row r="7" spans="1:8" x14ac:dyDescent="0.4">
      <c r="A7" s="9" t="str">
        <f>IF(ROUND((1+$H6)*BolusCalc!$Q$8-0.1*BolusCalc!$B$4,0)&lt;250,ROUND((3*(ROW()-1)+BolusCalc!$A$8)*BolusCalc!$B$4,0) &amp; "–" &amp; ROUND((1+$H7)*BolusCalc!$Q$8-0.1*BolusCalc!$B$4,0),"")</f>
        <v>0–0</v>
      </c>
      <c r="B7" s="9">
        <f t="shared" si="0"/>
        <v>2.4</v>
      </c>
      <c r="C7" s="9" t="str">
        <f>IF(ROUND((1+$H6)*BolusCalc!$Q$25-0.1*BolusCalc!$C$4,0)&lt;250,ROUND((3*(ROW()-1)+BolusCalc!$A$25)*BolusCalc!$C$4,0) &amp; "–" &amp; ROUND((1+$H7)*BolusCalc!$Q$25-0.1*BolusCalc!$C$4,0),"")</f>
        <v>0–0</v>
      </c>
      <c r="D7" s="9">
        <f t="shared" si="1"/>
        <v>2.4</v>
      </c>
      <c r="E7" s="9" t="str">
        <f>IF(ROUND((1+$H6)*BolusCalc!$Q$50-0.1*BolusCalc!$D$4,0)&lt;250,ROUND((3*(ROW()-1)+BolusCalc!$A$50)*BolusCalc!$D$4,0) &amp; "–" &amp; ROUND((1+$H7)*BolusCalc!$Q$50-0.1*BolusCalc!$D$4,0),"")</f>
        <v>0–0</v>
      </c>
      <c r="F7" s="9">
        <f t="shared" si="2"/>
        <v>2.4</v>
      </c>
      <c r="G7" s="9" t="str">
        <f>IF(ROUND((1+$H6)*BolusCalc!$Q$67-0.1*BolusCalc!$E$4,0)&lt;250,ROUND((3*(ROW()-1)+BolusCalc!$A$67)*BolusCalc!$E$4,0) &amp;"–"&amp;ROUND((1+$H7)*BolusCalc!$Q$67-0.1*BolusCalc!$E$4,0),"")</f>
        <v>0–0</v>
      </c>
      <c r="H7" s="9">
        <f t="shared" si="2"/>
        <v>2.4</v>
      </c>
    </row>
    <row r="8" spans="1:8" x14ac:dyDescent="0.4">
      <c r="A8" s="9" t="str">
        <f>IF(ROUND((1+$H7)*BolusCalc!$Q$8-0.1*BolusCalc!$B$4,0)&lt;250,ROUND((3*(ROW()-1)+BolusCalc!$A$8)*BolusCalc!$B$4,0) &amp; "–" &amp; ROUND((1+$H8)*BolusCalc!$Q$8-0.1*BolusCalc!$B$4,0),"")</f>
        <v>0–0</v>
      </c>
      <c r="B8" s="9">
        <f t="shared" si="0"/>
        <v>2.8</v>
      </c>
      <c r="C8" s="9" t="str">
        <f>IF(ROUND((1+$H7)*BolusCalc!$Q$25-0.1*BolusCalc!$C$4,0)&lt;250,ROUND((3*(ROW()-1)+BolusCalc!$A$25)*BolusCalc!$C$4,0) &amp; "–" &amp; ROUND((1+$H8)*BolusCalc!$Q$25-0.1*BolusCalc!$C$4,0),"")</f>
        <v>0–0</v>
      </c>
      <c r="D8" s="9">
        <f t="shared" si="1"/>
        <v>2.8</v>
      </c>
      <c r="E8" s="9" t="str">
        <f>IF(ROUND((1+$H7)*BolusCalc!$Q$50-0.1*BolusCalc!$D$4,0)&lt;250,ROUND((3*(ROW()-1)+BolusCalc!$A$50)*BolusCalc!$D$4,0) &amp; "–" &amp; ROUND((1+$H8)*BolusCalc!$Q$50-0.1*BolusCalc!$D$4,0),"")</f>
        <v>0–0</v>
      </c>
      <c r="F8" s="9">
        <f t="shared" si="2"/>
        <v>2.8</v>
      </c>
      <c r="G8" s="9" t="str">
        <f>IF(ROUND((1+$H7)*BolusCalc!$Q$67-0.1*BolusCalc!$E$4,0)&lt;250,ROUND((3*(ROW()-1)+BolusCalc!$A$67)*BolusCalc!$E$4,0) &amp;"–"&amp;ROUND((1+$H8)*BolusCalc!$Q$67-0.1*BolusCalc!$E$4,0),"")</f>
        <v>0–0</v>
      </c>
      <c r="H8" s="9">
        <f t="shared" si="2"/>
        <v>2.8</v>
      </c>
    </row>
    <row r="9" spans="1:8" x14ac:dyDescent="0.4">
      <c r="A9" s="9" t="str">
        <f>IF(ROUND((1+$H8)*BolusCalc!$Q$8-0.1*BolusCalc!$B$4,0)&lt;250,ROUND((3*(ROW()-1)+BolusCalc!$A$8)*BolusCalc!$B$4,0) &amp; "–" &amp; ROUND((1+$H9)*BolusCalc!$Q$8-0.1*BolusCalc!$B$4,0),"")</f>
        <v>0–0</v>
      </c>
      <c r="B9" s="9">
        <f t="shared" si="0"/>
        <v>3.2</v>
      </c>
      <c r="C9" s="9" t="str">
        <f>IF(ROUND((1+$H8)*BolusCalc!$Q$25-0.1*BolusCalc!$C$4,0)&lt;250,ROUND((3*(ROW()-1)+BolusCalc!$A$25)*BolusCalc!$C$4,0) &amp; "–" &amp; ROUND((1+$H9)*BolusCalc!$Q$25-0.1*BolusCalc!$C$4,0),"")</f>
        <v>0–0</v>
      </c>
      <c r="D9" s="9">
        <f t="shared" si="1"/>
        <v>3.2</v>
      </c>
      <c r="E9" s="9" t="str">
        <f>IF(ROUND((1+$H8)*BolusCalc!$Q$50-0.1*BolusCalc!$D$4,0)&lt;250,ROUND((3*(ROW()-1)+BolusCalc!$A$50)*BolusCalc!$D$4,0) &amp; "–" &amp; ROUND((1+$H9)*BolusCalc!$Q$50-0.1*BolusCalc!$D$4,0),"")</f>
        <v>0–0</v>
      </c>
      <c r="F9" s="9">
        <f t="shared" si="2"/>
        <v>3.2</v>
      </c>
      <c r="G9" s="9" t="str">
        <f>IF(ROUND((1+$H8)*BolusCalc!$Q$67-0.1*BolusCalc!$E$4,0)&lt;250,ROUND((3*(ROW()-1)+BolusCalc!$A$67)*BolusCalc!$E$4,0) &amp;"–"&amp;ROUND((1+$H9)*BolusCalc!$Q$67-0.1*BolusCalc!$E$4,0),"")</f>
        <v>0–0</v>
      </c>
      <c r="H9" s="9">
        <f t="shared" si="2"/>
        <v>3.2</v>
      </c>
    </row>
    <row r="10" spans="1:8" x14ac:dyDescent="0.4">
      <c r="A10" s="9" t="str">
        <f>IF(ROUND((1+$H9)*BolusCalc!$Q$8-0.1*BolusCalc!$B$4,0)&lt;250,ROUND((3*(ROW()-1)+BolusCalc!$A$8)*BolusCalc!$B$4,0) &amp; "–" &amp; ROUND((1+$H10)*BolusCalc!$Q$8-0.1*BolusCalc!$B$4,0),"")</f>
        <v>0–0</v>
      </c>
      <c r="B10" s="9">
        <f t="shared" si="0"/>
        <v>3.6</v>
      </c>
      <c r="C10" s="9" t="str">
        <f>IF(ROUND((1+$H9)*BolusCalc!$Q$25-0.1*BolusCalc!$C$4,0)&lt;250,ROUND((3*(ROW()-1)+BolusCalc!$A$25)*BolusCalc!$C$4,0) &amp; "–" &amp; ROUND((1+$H10)*BolusCalc!$Q$25-0.1*BolusCalc!$C$4,0),"")</f>
        <v>0–0</v>
      </c>
      <c r="D10" s="9">
        <f t="shared" si="1"/>
        <v>3.6</v>
      </c>
      <c r="E10" s="9" t="str">
        <f>IF(ROUND((1+$H9)*BolusCalc!$Q$50-0.1*BolusCalc!$D$4,0)&lt;250,ROUND((3*(ROW()-1)+BolusCalc!$A$50)*BolusCalc!$D$4,0) &amp; "–" &amp; ROUND((1+$H10)*BolusCalc!$Q$50-0.1*BolusCalc!$D$4,0),"")</f>
        <v>0–0</v>
      </c>
      <c r="F10" s="9">
        <f t="shared" si="2"/>
        <v>3.6</v>
      </c>
      <c r="G10" s="9" t="str">
        <f>IF(ROUND((1+$H9)*BolusCalc!$Q$67-0.1*BolusCalc!$E$4,0)&lt;250,ROUND((3*(ROW()-1)+BolusCalc!$A$67)*BolusCalc!$E$4,0) &amp;"–"&amp;ROUND((1+$H10)*BolusCalc!$Q$67-0.1*BolusCalc!$E$4,0),"")</f>
        <v>0–0</v>
      </c>
      <c r="H10" s="9">
        <f t="shared" si="2"/>
        <v>3.6</v>
      </c>
    </row>
    <row r="11" spans="1:8" x14ac:dyDescent="0.4">
      <c r="A11" s="9" t="str">
        <f>IF(ROUND((1+$H10)*BolusCalc!$Q$8-0.1*BolusCalc!$B$4,0)&lt;250,ROUND((3*(ROW()-1)+BolusCalc!$A$8)*BolusCalc!$B$4,0) &amp; "–" &amp; ROUND((1+$H11)*BolusCalc!$Q$8-0.1*BolusCalc!$B$4,0),"")</f>
        <v>0–0</v>
      </c>
      <c r="B11" s="9">
        <f t="shared" si="0"/>
        <v>4</v>
      </c>
      <c r="C11" s="9" t="str">
        <f>IF(ROUND((1+$H10)*BolusCalc!$Q$25-0.1*BolusCalc!$C$4,0)&lt;250,ROUND((3*(ROW()-1)+BolusCalc!$A$25)*BolusCalc!$C$4,0) &amp; "–" &amp; ROUND((1+$H11)*BolusCalc!$Q$25-0.1*BolusCalc!$C$4,0),"")</f>
        <v>0–0</v>
      </c>
      <c r="D11" s="9">
        <f t="shared" si="1"/>
        <v>4</v>
      </c>
      <c r="E11" s="9" t="str">
        <f>IF(ROUND((1+$H10)*BolusCalc!$Q$50-0.1*BolusCalc!$D$4,0)&lt;250,ROUND((3*(ROW()-1)+BolusCalc!$A$50)*BolusCalc!$D$4,0) &amp; "–" &amp; ROUND((1+$H11)*BolusCalc!$Q$50-0.1*BolusCalc!$D$4,0),"")</f>
        <v>0–0</v>
      </c>
      <c r="F11" s="9">
        <f t="shared" si="2"/>
        <v>4</v>
      </c>
      <c r="G11" s="9" t="str">
        <f>IF(ROUND((1+$H10)*BolusCalc!$Q$67-0.1*BolusCalc!$E$4,0)&lt;250,ROUND((3*(ROW()-1)+BolusCalc!$A$67)*BolusCalc!$E$4,0) &amp;"–"&amp;ROUND((1+$H11)*BolusCalc!$Q$67-0.1*BolusCalc!$E$4,0),"")</f>
        <v>0–0</v>
      </c>
      <c r="H11" s="9">
        <f t="shared" si="2"/>
        <v>4</v>
      </c>
    </row>
    <row r="12" spans="1:8" x14ac:dyDescent="0.4">
      <c r="B12" s="9"/>
      <c r="D12" s="9"/>
      <c r="F12" s="9"/>
      <c r="H12" s="9"/>
    </row>
    <row r="13" spans="1:8" x14ac:dyDescent="0.4">
      <c r="A13" s="8" t="e">
        <f>VLOOKUP(BolusCalc!$B$7,$A$1:$B$11,2,FALSE)</f>
        <v>#N/A</v>
      </c>
      <c r="C13" s="8" t="e">
        <f>VLOOKUP(BolusCalc!$C$7,$C$1:$D$11,2,FALSE)</f>
        <v>#N/A</v>
      </c>
      <c r="E13" s="8" t="e">
        <f>VLOOKUP(BolusCalc!$D$7,$E$1:$F$11,2,FALSE)</f>
        <v>#N/A</v>
      </c>
      <c r="G13" s="8" t="e">
        <f>VLOOKUP(BolusCalc!$E$7,$G$1:$H$11,2,FALSE)</f>
        <v>#N/A</v>
      </c>
    </row>
    <row r="14" spans="1:8" x14ac:dyDescent="0.4">
      <c r="A14" s="9" t="e">
        <f>MATCH($A$13,$B1:$B$11,0)-1</f>
        <v>#N/A</v>
      </c>
      <c r="B14" s="9"/>
      <c r="C14" s="9" t="e">
        <f>MATCH($C$13,$D1:$D$11,0)-1</f>
        <v>#N/A</v>
      </c>
      <c r="D14" s="9"/>
      <c r="E14" s="9" t="e">
        <f>MATCH($E$13,$F1:$F$11,0)-1</f>
        <v>#N/A</v>
      </c>
      <c r="F14" s="9"/>
      <c r="G14" s="9" t="e">
        <f>MATCH($G$13,$H1:$H$11,0)-1</f>
        <v>#N/A</v>
      </c>
    </row>
  </sheetData>
  <sheetProtection algorithmName="SHA-512" hashValue="yhBV1FR8joNuAvP3j9Ss43XEjhI1Uz4fo6LN9vMAs+X0OEHWro9E6R+ngub/O9nCfrzRWYCsRz6k/FLN61rNTw==" saltValue="xExRTjN+4/A6vJB2Ch6Xb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8E6CB98D40FF9B4CB0271192DA214C5D00C232EB5A6389A3459C2213A3D9760B3E" ma:contentTypeVersion="6" ma:contentTypeDescription="Create a new document." ma:contentTypeScope="" ma:versionID="29c75ae729e943ebf081a2f6734f4dfe">
  <xsd:schema xmlns:xsd="http://www.w3.org/2001/XMLSchema" xmlns:xs="http://www.w3.org/2001/XMLSchema" xmlns:p="http://schemas.microsoft.com/office/2006/metadata/properties" xmlns:ns2="26dbe106-944e-4fd6-9021-c9d90b7288fc" xmlns:ns3="4de64c37-ebdf-406a-9f1b-af099cf715f4" targetNamespace="http://schemas.microsoft.com/office/2006/metadata/properties" ma:root="true" ma:fieldsID="ccb8014d0ab65e001f3e1318711a50a1" ns2:_="" ns3:_="">
    <xsd:import namespace="26dbe106-944e-4fd6-9021-c9d90b7288fc"/>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be106-944e-4fd6-9021-c9d90b7288fc"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f57bd62-c4a3-4766-bbc7-05d4198744fa}" ma:internalName="TaxCatchAll" ma:showField="CatchAllData"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f57bd62-c4a3-4766-bbc7-05d4198744fa}" ma:internalName="TaxCatchAllLabel" ma:readOnly="true" ma:showField="CatchAllDataLabel"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fieldId="{405366df-ea71-4127-ab88-26af69afb524}" ma:taxonomyMulti="true" ma:sspId="e5481489-1c4e-4a78-9d25-61807e18e714" ma:termSetId="f367d6b2-406a-443d-b850-249d3ebc6bd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udience1 xmlns="4de64c37-ebdf-406a-9f1b-af099cf715f4"/>
    <DocumentDescription xmlns="4de64c37-ebdf-406a-9f1b-af099cf715f4" xsi:nil="true"/>
    <_dlc_DocId xmlns="26dbe106-944e-4fd6-9021-c9d90b7288fc">BCCH-24-438</_dlc_DocId>
    <d54dd449c2c54af89444c3906a20b699 xmlns="26dbe106-944e-4fd6-9021-c9d90b7288fc">
      <Terms xmlns="http://schemas.microsoft.com/office/infopath/2007/PartnerControls"/>
    </d54dd449c2c54af89444c3906a20b699>
    <k05366dfea714127ab8826af69afb524 xmlns="26dbe106-944e-4fd6-9021-c9d90b7288fc">
      <Terms xmlns="http://schemas.microsoft.com/office/infopath/2007/PartnerControls"/>
    </k05366dfea714127ab8826af69afb524>
    <DocumentLanguage xmlns="4de64c37-ebdf-406a-9f1b-af099cf715f4" xsi:nil="true"/>
    <TaxCatchAll xmlns="26dbe106-944e-4fd6-9021-c9d90b7288fc"/>
    <_dlc_DocIdUrl xmlns="26dbe106-944e-4fd6-9021-c9d90b7288fc">
      <Url>https://editbcch.phsa.ca/endocrinology-diabetes-site/_layouts/15/DocIdRedir.aspx?ID=BCCH-24-438</Url>
      <Description>BCCH-24-438</Description>
    </_dlc_DocIdUrl>
  </documentManagement>
</p:properties>
</file>

<file path=customXml/itemProps1.xml><?xml version="1.0" encoding="utf-8"?>
<ds:datastoreItem xmlns:ds="http://schemas.openxmlformats.org/officeDocument/2006/customXml" ds:itemID="{5BB38315-F195-4D92-B6D7-80430409D14D}"/>
</file>

<file path=customXml/itemProps2.xml><?xml version="1.0" encoding="utf-8"?>
<ds:datastoreItem xmlns:ds="http://schemas.openxmlformats.org/officeDocument/2006/customXml" ds:itemID="{4DF705F7-D6B0-4AF9-AB48-F18BEF73077A}"/>
</file>

<file path=customXml/itemProps3.xml><?xml version="1.0" encoding="utf-8"?>
<ds:datastoreItem xmlns:ds="http://schemas.openxmlformats.org/officeDocument/2006/customXml" ds:itemID="{9067E27E-7477-4319-B8E3-F41A2A0BF00D}"/>
</file>

<file path=customXml/itemProps4.xml><?xml version="1.0" encoding="utf-8"?>
<ds:datastoreItem xmlns:ds="http://schemas.openxmlformats.org/officeDocument/2006/customXml" ds:itemID="{32653248-F0D8-4F9D-A074-C390D973C1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directives</vt:lpstr>
      <vt:lpstr>BolusCalc</vt:lpstr>
      <vt:lpstr>Variables</vt:lpstr>
      <vt:lpstr>BolusCalc!Print_Area</vt:lpstr>
      <vt:lpstr>directives!Print_Area</vt:lpstr>
    </vt:vector>
  </TitlesOfParts>
  <Company>C&amp;WHC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L. Metzger, MD</dc:creator>
  <cp:lastModifiedBy>Daniel L. Metzger, MD</cp:lastModifiedBy>
  <cp:lastPrinted>2021-04-29T05:15:06Z</cp:lastPrinted>
  <dcterms:created xsi:type="dcterms:W3CDTF">2007-05-18T23:56:51Z</dcterms:created>
  <dcterms:modified xsi:type="dcterms:W3CDTF">2021-11-07T06:24:58Z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0c2d6993-0e26-4c51-8fc1-8785d3f5b509</vt:lpwstr>
  </property>
  <property fmtid="{D5CDD505-2E9C-101B-9397-08002B2CF9AE}" pid="3" name="ContentTypeId">
    <vt:lpwstr>0x0101008E6CB98D40FF9B4CB0271192DA214C5D00C232EB5A6389A3459C2213A3D9760B3E</vt:lpwstr>
  </property>
  <property fmtid="{D5CDD505-2E9C-101B-9397-08002B2CF9AE}" pid="4" name="ResourceCategory">
    <vt:lpwstr/>
  </property>
  <property fmtid="{D5CDD505-2E9C-101B-9397-08002B2CF9AE}" pid="5" name="ResourceType">
    <vt:lpwstr/>
  </property>
</Properties>
</file>